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recognisingexcellence.sharepoint.com/sites/RecognisingExcellence/Shared Documents/MaPS DAPA 20-21/Scheme Criteria/Face to Face Scheme/"/>
    </mc:Choice>
  </mc:AlternateContent>
  <xr:revisionPtr revIDLastSave="158" documentId="8_{4E210D04-3AC1-435E-B101-55C0D4AE52B2}" xr6:coauthVersionLast="46" xr6:coauthVersionMax="46" xr10:uidLastSave="{DE1D397C-A5B2-4EE8-91AE-1DEDC03133F2}"/>
  <bookViews>
    <workbookView xWindow="-28920" yWindow="-120" windowWidth="29040" windowHeight="15840" activeTab="1" xr2:uid="{00000000-000D-0000-FFFF-FFFF00000000}"/>
  </bookViews>
  <sheets>
    <sheet name="Casework" sheetId="3" r:id="rId1"/>
    <sheet name="Advice Only" sheetId="6" r:id="rId2"/>
  </sheets>
  <definedNames>
    <definedName name="_xlnm.Print_Area" localSheetId="0">Casework!$A$1:$D$168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3" l="1"/>
  <c r="D118" i="6" l="1"/>
  <c r="D141" i="3"/>
  <c r="D72" i="3"/>
  <c r="D96" i="6" l="1"/>
  <c r="D109" i="6"/>
  <c r="C20" i="6"/>
  <c r="C21" i="6"/>
  <c r="C22" i="6"/>
  <c r="C23" i="6"/>
  <c r="C24" i="6"/>
  <c r="C25" i="6"/>
  <c r="C26" i="6"/>
  <c r="D40" i="6"/>
  <c r="D16" i="6"/>
  <c r="D160" i="3" l="1"/>
  <c r="D125" i="3"/>
  <c r="D116" i="3"/>
  <c r="D108" i="3"/>
  <c r="D59" i="3"/>
  <c r="D48" i="3"/>
  <c r="D41" i="3"/>
  <c r="D36" i="3"/>
  <c r="C95" i="6" l="1"/>
  <c r="B127" i="6" l="1"/>
  <c r="B169" i="3" l="1"/>
  <c r="C71" i="3" l="1"/>
  <c r="C52" i="3" l="1"/>
  <c r="C71" i="6"/>
  <c r="C70" i="6"/>
  <c r="C49" i="6"/>
  <c r="C45" i="6"/>
  <c r="B125" i="6" l="1"/>
  <c r="C63" i="3"/>
  <c r="C26" i="3"/>
  <c r="C25" i="3"/>
  <c r="C24" i="3"/>
  <c r="C23" i="3"/>
  <c r="C22" i="3"/>
  <c r="C21" i="3"/>
  <c r="C20" i="3"/>
  <c r="C155" i="3"/>
  <c r="C88" i="3"/>
  <c r="C87" i="3"/>
  <c r="B122" i="6" l="1"/>
  <c r="B126" i="6" s="1"/>
  <c r="B139" i="6"/>
  <c r="B124" i="6"/>
  <c r="B123" i="6"/>
  <c r="B138" i="6" l="1"/>
  <c r="B140" i="6" s="1"/>
  <c r="B128" i="6"/>
  <c r="C6" i="3"/>
  <c r="B167" i="3" l="1"/>
  <c r="B180" i="3" s="1"/>
  <c r="C15" i="3"/>
  <c r="C14" i="3"/>
  <c r="C13" i="3"/>
  <c r="C12" i="3"/>
  <c r="C11" i="3"/>
  <c r="C10" i="3"/>
  <c r="C9" i="3"/>
  <c r="C8" i="3"/>
  <c r="C7" i="3"/>
  <c r="C159" i="3"/>
  <c r="C158" i="3"/>
  <c r="C157" i="3"/>
  <c r="C156" i="3"/>
  <c r="C154" i="3"/>
  <c r="C153" i="3"/>
  <c r="C152" i="3"/>
  <c r="C151" i="3"/>
  <c r="C150" i="3"/>
  <c r="C149" i="3"/>
  <c r="C148" i="3"/>
  <c r="C147" i="3"/>
  <c r="C146" i="3"/>
  <c r="C140" i="3"/>
  <c r="C139" i="3"/>
  <c r="C137" i="3"/>
  <c r="C136" i="3"/>
  <c r="C135" i="3"/>
  <c r="C134" i="3"/>
  <c r="C133" i="3"/>
  <c r="C132" i="3"/>
  <c r="C131" i="3"/>
  <c r="C130" i="3"/>
  <c r="C129" i="3"/>
  <c r="C124" i="3"/>
  <c r="C123" i="3"/>
  <c r="C121" i="3"/>
  <c r="C120" i="3"/>
  <c r="C115" i="3"/>
  <c r="C114" i="3"/>
  <c r="C113" i="3"/>
  <c r="C112" i="3"/>
  <c r="C107" i="3"/>
  <c r="C95" i="3"/>
  <c r="C94" i="3"/>
  <c r="C93" i="3"/>
  <c r="C92" i="3"/>
  <c r="C91" i="3"/>
  <c r="C90" i="3"/>
  <c r="C89" i="3"/>
  <c r="C86" i="3"/>
  <c r="C85" i="3"/>
  <c r="C84" i="3"/>
  <c r="C81" i="3"/>
  <c r="C80" i="3"/>
  <c r="C78" i="3"/>
  <c r="C77" i="3"/>
  <c r="C76" i="3"/>
  <c r="C69" i="3"/>
  <c r="C68" i="3"/>
  <c r="C67" i="3"/>
  <c r="C66" i="3"/>
  <c r="C65" i="3"/>
  <c r="C64" i="3"/>
  <c r="C58" i="3"/>
  <c r="C57" i="3"/>
  <c r="C56" i="3"/>
  <c r="C54" i="3"/>
  <c r="C53" i="3"/>
  <c r="C47" i="3"/>
  <c r="C45" i="3"/>
  <c r="C40" i="3"/>
  <c r="C41" i="3" s="1"/>
  <c r="C42" i="3" s="1"/>
  <c r="C35" i="3"/>
  <c r="C34" i="3"/>
  <c r="C33" i="3"/>
  <c r="C32" i="3"/>
  <c r="C31" i="3"/>
  <c r="C30" i="3"/>
  <c r="C29" i="3"/>
  <c r="C28" i="3"/>
  <c r="C27" i="3"/>
  <c r="C28" i="6"/>
  <c r="C27" i="6"/>
  <c r="C7" i="6"/>
  <c r="C8" i="6"/>
  <c r="C9" i="6"/>
  <c r="C10" i="6"/>
  <c r="C11" i="6"/>
  <c r="C12" i="6"/>
  <c r="C13" i="6"/>
  <c r="C14" i="6"/>
  <c r="C15" i="6"/>
  <c r="C6" i="6"/>
  <c r="C117" i="6"/>
  <c r="C116" i="6"/>
  <c r="C115" i="6"/>
  <c r="C114" i="6"/>
  <c r="C108" i="6"/>
  <c r="C107" i="6"/>
  <c r="C105" i="6"/>
  <c r="C104" i="6"/>
  <c r="C103" i="6"/>
  <c r="C102" i="6"/>
  <c r="C101" i="6"/>
  <c r="C100" i="6"/>
  <c r="C94" i="6"/>
  <c r="C93" i="6"/>
  <c r="C92" i="6"/>
  <c r="C91" i="6"/>
  <c r="C90" i="6"/>
  <c r="C88" i="6"/>
  <c r="C78" i="6"/>
  <c r="C77" i="6"/>
  <c r="C76" i="6"/>
  <c r="C75" i="6"/>
  <c r="C74" i="6"/>
  <c r="C73" i="6"/>
  <c r="C72" i="6"/>
  <c r="C69" i="6"/>
  <c r="C68" i="6"/>
  <c r="C67" i="6"/>
  <c r="C66" i="6"/>
  <c r="C63" i="6"/>
  <c r="C61" i="6"/>
  <c r="C60" i="6"/>
  <c r="C59" i="6"/>
  <c r="C58" i="6"/>
  <c r="C57" i="6"/>
  <c r="C55" i="6"/>
  <c r="C54" i="6"/>
  <c r="C53" i="6"/>
  <c r="C52" i="6"/>
  <c r="C51" i="6"/>
  <c r="C50" i="6"/>
  <c r="C48" i="6"/>
  <c r="C47" i="6"/>
  <c r="C46" i="6"/>
  <c r="C44" i="6"/>
  <c r="C39" i="6"/>
  <c r="C37" i="6"/>
  <c r="C36" i="6"/>
  <c r="C35" i="6"/>
  <c r="C34" i="6"/>
  <c r="C33" i="6"/>
  <c r="C32" i="6"/>
  <c r="C31" i="6"/>
  <c r="C30" i="6"/>
  <c r="C29" i="6"/>
  <c r="C72" i="3" l="1"/>
  <c r="C73" i="3" s="1"/>
  <c r="C96" i="6"/>
  <c r="C97" i="6" s="1"/>
  <c r="C40" i="6"/>
  <c r="C41" i="6" s="1"/>
  <c r="C36" i="3"/>
  <c r="C37" i="3" s="1"/>
  <c r="C59" i="3"/>
  <c r="C60" i="3" s="1"/>
  <c r="C118" i="6"/>
  <c r="C119" i="6" s="1"/>
  <c r="B164" i="3"/>
  <c r="B166" i="3"/>
  <c r="B165" i="3"/>
  <c r="C160" i="3"/>
  <c r="C161" i="3" s="1"/>
  <c r="C116" i="3"/>
  <c r="C117" i="3" s="1"/>
  <c r="C108" i="3"/>
  <c r="C109" i="3" s="1"/>
  <c r="C125" i="3"/>
  <c r="C126" i="3" s="1"/>
  <c r="C141" i="3"/>
  <c r="C142" i="3" s="1"/>
  <c r="C48" i="3"/>
  <c r="C49" i="3" s="1"/>
  <c r="C109" i="6"/>
  <c r="C110" i="6" s="1"/>
  <c r="B168" i="3" l="1"/>
  <c r="B170" i="3" s="1"/>
  <c r="B179" i="3"/>
  <c r="B181" i="3" s="1"/>
</calcChain>
</file>

<file path=xl/sharedStrings.xml><?xml version="1.0" encoding="utf-8"?>
<sst xmlns="http://schemas.openxmlformats.org/spreadsheetml/2006/main" count="339" uniqueCount="221">
  <si>
    <t>MET</t>
  </si>
  <si>
    <t>NOT MET</t>
  </si>
  <si>
    <t>Organisational Policy:</t>
  </si>
  <si>
    <t>Peer Assessor Comments:</t>
  </si>
  <si>
    <t>1.1 Where client is returning client, progress/developments since last contact are reviewed (as appropriate)</t>
  </si>
  <si>
    <t>1.4 Check for potential conflict(s) of interest carried out</t>
  </si>
  <si>
    <t xml:space="preserve">1.5 Complaints procedure explained and/or supplied to client and confirmed in writing  </t>
  </si>
  <si>
    <t xml:space="preserve">1.7 Equalities monitoring carried out </t>
  </si>
  <si>
    <t>1.8 Nature of the service and the assistance available, explained to the client</t>
  </si>
  <si>
    <t>1.9 Confidentiality and data protection arrangements explained and any necessary form(s) completed</t>
  </si>
  <si>
    <t>Outcome of this Stage:</t>
  </si>
  <si>
    <t>Essential Criteria:</t>
  </si>
  <si>
    <t xml:space="preserve">and evidence obtained as required in accordance with internal policies and procedures e.g. power of attorney. </t>
  </si>
  <si>
    <t>2.2 Where presented, client’s capacity, capability, disability, vulnerability or mental health problems recognised, and appropriate action taken</t>
  </si>
  <si>
    <t>2.3 Any known or foreseeable changes to the client’s circumstances identified and taken into account</t>
  </si>
  <si>
    <t>4.1 Possible unenforceable debts, other possible defences or other possible challenges to creditor action for all or part of debt, explored and identified</t>
  </si>
  <si>
    <t>Good Practice:</t>
  </si>
  <si>
    <t>4.2 Appropriate use made of second tier advice and/or other specialist advisers/sources of advice</t>
  </si>
  <si>
    <t>7.1 Where insufficient information provided to enable diagnosis of the problem, the further information required identified and client advised/assisted to obtain</t>
  </si>
  <si>
    <t>7.3 Value and treatment of any client assets considered, where relevant e.g. insolvency options</t>
  </si>
  <si>
    <t>8.1 Debts correctly identified as priority debts, taking appropriate account of client’s personal circumstances when assessing what goods and services are essential</t>
  </si>
  <si>
    <t>8.2 Status of priority debts established e.g. any enforcement action</t>
  </si>
  <si>
    <t>8.3 Repayment offers made to creditors are realistic, sustainable and consider essential expenditure, unless justified otherwise</t>
  </si>
  <si>
    <t>9.1 Repayment offers made to non-priority creditors are realistic, sustainable and take account of payments to priority creditors and make adequate provision for on-going essential expenditure, unless justified otherwise</t>
  </si>
  <si>
    <t>9.2 Creditors asked to agree to freeze/reduce interest/charges, as appropriate</t>
  </si>
  <si>
    <t>9.3 Anticipated repayment date(s) of priority debt(s) considered in the assessment of potential future available income and available options reviewed where appropriate</t>
  </si>
  <si>
    <t>10.1 Appropriate strategy/strategies identified for dealing with the various debts presented by the client</t>
  </si>
  <si>
    <t>10.3 Where client was advised to make no payments or reduced payments to their creditor(s), including cancelling any payment method(s), client was warned about potential consequences</t>
  </si>
  <si>
    <t>10.4 Any communication with creditors is transparent and does not adversely affect client’s interests</t>
  </si>
  <si>
    <t xml:space="preserve">10.6 Where relevant, any standard letters used are edited as necessary to ensure their contents are relevant to the client </t>
  </si>
  <si>
    <t>10.8 Where appropriate, client’s need for more skilled advice/assistance is identified, e.g. enquiry is either beyond the scope of the agency, adviser does not have sufficient knowledge and/or experience to advise about or adviser cannot advise, such as, for practical, ethical or legal reasons</t>
  </si>
  <si>
    <t>10.9 Where client lives in a different nation within the UK (i.e. England, Wales, Scotland or Northern Ireland), client was sign-posted/referred for information on the range of debt solutions in that nation</t>
  </si>
  <si>
    <t>10.10 Sign-posting information provided appropriately</t>
  </si>
  <si>
    <t>10.11 Debt payment methods explained (where applicable)</t>
  </si>
  <si>
    <t>11.2 Case files demonstrate appropriate bring forward system i.e. key dates diary management e.g. follow-up activity with non-responsive creditors</t>
  </si>
  <si>
    <t xml:space="preserve">11.3 Where negotiations conducted verbally, these are confirmed in writing e.g. email </t>
  </si>
  <si>
    <t>11.5 Appropriate and effective sign-posting and referral support provided (where appropriate) and client made aware of any potential costs</t>
  </si>
  <si>
    <t xml:space="preserve">No Implications for scoring </t>
  </si>
  <si>
    <t>N/A</t>
  </si>
  <si>
    <t xml:space="preserve">Met, Not Met, Detriment, N/A </t>
  </si>
  <si>
    <t>TOTAL</t>
  </si>
  <si>
    <t>% Score</t>
  </si>
  <si>
    <t>2.5 Debt(s) correctly identified as priority debts taking appropriate account of client’s personal circumstances when assessing what goods and services are essential.</t>
  </si>
  <si>
    <t>2.6 Possible unenforceable debts, other possible defences or other possible challenges to creditor action for all or part of debt, explored and identified</t>
  </si>
  <si>
    <t>2.7 Appropriate use made of second tier advice and/or other specialist advisers/sources of advice</t>
  </si>
  <si>
    <t>3.1 Where insufficient information provided to enable diagnosis of the problem, the further information required identified and client advised/assisted to obtain</t>
  </si>
  <si>
    <t>3.7 Value and treatment of any client assets considered, where relevant e.g. insolvency options</t>
  </si>
  <si>
    <t>3.10 Appropriate utility trust funds and schemes for dealing with arrears identified (where appropriate)</t>
  </si>
  <si>
    <t>4.    Implement Action Plan (incl. singposting, referral and self-help)</t>
  </si>
  <si>
    <t>4.1 Appropriate strategy/strategies identified for dealing with the various debts presented by the client</t>
  </si>
  <si>
    <t>4.5 Where client lives in a different nation within the UK (i.e. England, Wales, Scotland or Northern Ireland), client was sign-posted/referred for information on the range of debt solutions in that nation</t>
  </si>
  <si>
    <t>4.6 Where negotiations are conducted verbally, these are confirmed in writing e.g. email</t>
  </si>
  <si>
    <t>4.7 Sign-posting information provided appropriately</t>
  </si>
  <si>
    <t>4.8 Debt payment methods explained (where applicable)</t>
  </si>
  <si>
    <t>Score</t>
  </si>
  <si>
    <t>7.4 Advice given is:</t>
  </si>
  <si>
    <t>3.     Explore Options</t>
  </si>
  <si>
    <t>5.     Case Recording &amp; Case Management (The following represent the records that are expected to be evidence in each case record)</t>
  </si>
  <si>
    <t>DETRIMENTAL</t>
  </si>
  <si>
    <t>Overall Score</t>
  </si>
  <si>
    <t xml:space="preserve">1.3 Client consent to share 'Special Category' data has been completed and is evidenced on file </t>
  </si>
  <si>
    <t>1.2 The process of providing authority to act on behalf of the client explained and form of authority completed, where appropriate. A copy of the authority should be maintained within the case record</t>
  </si>
  <si>
    <t xml:space="preserve">1.6 Where new, client registered with the service and identity checks carried out as appropriate; where returning, appropriate data protection checks have been carried out to confirm the clients identity </t>
  </si>
  <si>
    <t>1.10 Common Initial Assessment fully complete and present on file</t>
  </si>
  <si>
    <r>
      <t>·</t>
    </r>
    <r>
      <rPr>
        <sz val="12"/>
        <color rgb="FF000000"/>
        <rFont val="Times New Roman"/>
        <family val="1"/>
      </rPr>
      <t xml:space="preserve">       </t>
    </r>
    <r>
      <rPr>
        <sz val="12"/>
        <color rgb="FF000000"/>
        <rFont val="Calibri"/>
        <family val="2"/>
        <scheme val="minor"/>
      </rPr>
      <t>immigration status</t>
    </r>
  </si>
  <si>
    <r>
      <t>·</t>
    </r>
    <r>
      <rPr>
        <sz val="12"/>
        <color rgb="FF000000"/>
        <rFont val="Times New Roman"/>
        <family val="1"/>
      </rPr>
      <t xml:space="preserve">       </t>
    </r>
    <r>
      <rPr>
        <sz val="12"/>
        <color rgb="FF000000"/>
        <rFont val="Calibri"/>
        <family val="2"/>
        <scheme val="minor"/>
      </rPr>
      <t>housing tenure</t>
    </r>
  </si>
  <si>
    <r>
      <t>·</t>
    </r>
    <r>
      <rPr>
        <sz val="12"/>
        <color rgb="FF000000"/>
        <rFont val="Times New Roman"/>
        <family val="1"/>
      </rPr>
      <t xml:space="preserve">       </t>
    </r>
    <r>
      <rPr>
        <sz val="12"/>
        <color rgb="FF000000"/>
        <rFont val="Calibri"/>
        <family val="2"/>
        <scheme val="minor"/>
      </rPr>
      <t>employment/self-employment status</t>
    </r>
  </si>
  <si>
    <r>
      <t>·</t>
    </r>
    <r>
      <rPr>
        <sz val="12"/>
        <color rgb="FF000000"/>
        <rFont val="Times New Roman"/>
        <family val="1"/>
      </rPr>
      <t xml:space="preserve">       </t>
    </r>
    <r>
      <rPr>
        <sz val="12"/>
        <color rgb="FF000000"/>
        <rFont val="Calibri"/>
        <family val="2"/>
        <scheme val="minor"/>
      </rPr>
      <t>dependants and non-dependants</t>
    </r>
  </si>
  <si>
    <r>
      <t>·</t>
    </r>
    <r>
      <rPr>
        <sz val="12"/>
        <color rgb="FF000000"/>
        <rFont val="Times New Roman"/>
        <family val="1"/>
      </rPr>
      <t xml:space="preserve">       </t>
    </r>
    <r>
      <rPr>
        <sz val="12"/>
        <color rgb="FF000000"/>
        <rFont val="Calibri"/>
        <family val="2"/>
        <scheme val="minor"/>
      </rPr>
      <t xml:space="preserve">health or disability issues </t>
    </r>
  </si>
  <si>
    <r>
      <t>1.</t>
    </r>
    <r>
      <rPr>
        <b/>
        <sz val="12"/>
        <color rgb="FF000000"/>
        <rFont val="Times New Roman"/>
        <family val="1"/>
      </rPr>
      <t xml:space="preserve">     </t>
    </r>
    <r>
      <rPr>
        <b/>
        <sz val="12"/>
        <color rgb="FF000000"/>
        <rFont val="Calibri"/>
        <family val="2"/>
        <scheme val="minor"/>
      </rPr>
      <t>Case Record Preliminaries</t>
    </r>
  </si>
  <si>
    <r>
      <t>2.</t>
    </r>
    <r>
      <rPr>
        <b/>
        <sz val="12"/>
        <color rgb="FF000000"/>
        <rFont val="Times New Roman"/>
        <family val="1"/>
      </rPr>
      <t xml:space="preserve">     </t>
    </r>
    <r>
      <rPr>
        <b/>
        <sz val="12"/>
        <color rgb="FF000000"/>
        <rFont val="Calibri"/>
        <family val="2"/>
        <scheme val="minor"/>
      </rPr>
      <t>Explore the debt Problem</t>
    </r>
  </si>
  <si>
    <r>
      <t>7.</t>
    </r>
    <r>
      <rPr>
        <b/>
        <sz val="12"/>
        <color rgb="FF000000"/>
        <rFont val="Times New Roman"/>
        <family val="1"/>
      </rPr>
      <t xml:space="preserve">     </t>
    </r>
    <r>
      <rPr>
        <b/>
        <sz val="12"/>
        <color rgb="FF000000"/>
        <rFont val="Calibri"/>
        <family val="2"/>
        <scheme val="minor"/>
      </rPr>
      <t>Explore Options</t>
    </r>
  </si>
  <si>
    <r>
      <t>7.6</t>
    </r>
    <r>
      <rPr>
        <b/>
        <sz val="12"/>
        <color rgb="FF000000"/>
        <rFont val="Calibri"/>
        <family val="2"/>
        <scheme val="minor"/>
      </rPr>
      <t xml:space="preserve"> </t>
    </r>
    <r>
      <rPr>
        <sz val="12"/>
        <color rgb="FF000000"/>
        <rFont val="Calibri"/>
        <family val="2"/>
        <scheme val="minor"/>
      </rPr>
      <t>Appropriate utility trust funds and schemes for dealing with arrears identified (where appropriate)</t>
    </r>
  </si>
  <si>
    <t>·       immigration status</t>
  </si>
  <si>
    <t>·       housing tenure</t>
  </si>
  <si>
    <t>·       employment/self-employment status</t>
  </si>
  <si>
    <t>·       dependants and non-dependants</t>
  </si>
  <si>
    <t xml:space="preserve">·       health or disability issues </t>
  </si>
  <si>
    <t>3.     Deal with urgent issues</t>
  </si>
  <si>
    <t>4.     Check liability</t>
  </si>
  <si>
    <t>5.     Maximise Income (incl. financial capability)</t>
  </si>
  <si>
    <t>6.     Financial Statement</t>
  </si>
  <si>
    <t xml:space="preserve">8.     Priority Creditors </t>
  </si>
  <si>
    <t xml:space="preserve">9.     Other Creditors </t>
  </si>
  <si>
    <t xml:space="preserve">10.  Implement Action Plan (incl. signposting, referral and self-help) </t>
  </si>
  <si>
    <t>11.  Case Recording and Case Management (The following represent the records that are expected to be evident in each case record)</t>
  </si>
  <si>
    <t>2.4 Explored and identified whether client facing an emergency (facing loss of liberty, home essential goods or services, has no money to buy essential items or has to meet a deadline) and action taken as appropriate e.g. client signposted or referred as appriopriate, court forms completed</t>
  </si>
  <si>
    <t>3.1 Explored and identified whether client facing an emergency (facing loss of liberty, home essential goods or services, has no money to buy essential items or has to meet a deadline) and action taken as appropriate e.g. client signposted or referred as appropriate, court forms completed</t>
  </si>
  <si>
    <t>2.4 appropriate documentation was obtained e.g. creditor letters/statements (proof of debt), Court documentation (where relevant)</t>
  </si>
  <si>
    <t>5.2 Tax code check carried out or client signposted/referred as appropriate</t>
  </si>
  <si>
    <t>5.3 Possible charity payments, grant, occupational charity grants, appropriate utility trust funds and other one-off payments e.g. for essential items, to pay debts and/or to assist with the raising of court/bankruptcy/DRO fees. Consideration should also be given to identifying utility schemes for reducing on-going bills (as appropriate) and client signposted</t>
  </si>
  <si>
    <t>5.4 Appropriate financial capability interventions identified, particularly around budgeting, cash-flow, shopping around, comparison sites, essential and non-essential expenditure, methods of money management and client signposted as appropriate</t>
  </si>
  <si>
    <t>6.2 Appropriate use of expenditure guidelines to help to ensure Financial Statement accurately reflects client’s individual circumstances and any particularly high or low expenditure areas and the absence of any obvious items of essential expenditure investigated</t>
  </si>
  <si>
    <t>6.3 Use of the Standard Financial Statement evidenced and the full document (Budget and Summary sheets) present on file, where appropriate</t>
  </si>
  <si>
    <t>3.5 Use of the Standard Financial Statement evidenced and the full document (Budget and Summary sheets) present on file, where appropriate</t>
  </si>
  <si>
    <t>Peer Assessors Comments:</t>
  </si>
  <si>
    <t>7.2 Where appropriate, advice given in relation to opening a safe bank account</t>
  </si>
  <si>
    <t>3.3 Where appropriate, advice given in relation to opening a safe bank account</t>
  </si>
  <si>
    <t xml:space="preserve">8.4 Where the client has more than one priority debt and it is necessary to prioritise them against each other, advice has been provided having regard to the best interests of the client </t>
  </si>
  <si>
    <t>9.4 Payment methods and commencement dates confirmed when advising the client of creditor acceptance</t>
  </si>
  <si>
    <t>10.2 Sufficient information provided on all of the client’s next steps including any self-help, who is responsible for taking the action and when, and any follow up work required</t>
  </si>
  <si>
    <t>4.2 Sufficient information provided on all of the client’s next steps including any self-help, who is responsible for taking them and when, and any follow up work required</t>
  </si>
  <si>
    <r>
      <t xml:space="preserve">10.5 Written information resources provided to the client. Information should be </t>
    </r>
    <r>
      <rPr>
        <b/>
        <i/>
        <sz val="12"/>
        <color rgb="FF000000"/>
        <rFont val="Calibri"/>
        <family val="2"/>
        <scheme val="minor"/>
      </rPr>
      <t>tailored</t>
    </r>
    <r>
      <rPr>
        <sz val="12"/>
        <color rgb="FF000000"/>
        <rFont val="Calibri"/>
        <family val="2"/>
        <scheme val="minor"/>
      </rPr>
      <t xml:space="preserve"> to the client’s specific circumstances and written in language the client can understand, avoiding jargon and technical terms. These should summarise the problem(s), issue(s) discussed, advice given, options discussed and next steps. Examples of written information resources include a Confirmation of Advice letter, copy of Case Record, Tailored Fact Sheet or a combination of these.</t>
    </r>
  </si>
  <si>
    <t>4.3 Where appropriate, (complex advice or where vulnerabilities are identified), written information resources provided to the client. Information should be tailored to the client’s specific circumstances and written in language the client can understand, avoiding jargon and technical terms. These should summarise the problem(s), issue(s) discussed, advice given, options discussed and next steps. Examples of written information resources include a Confirmation of Advice letter, copy of Case Record, Tailored Fact Sheet or a combination of these.</t>
  </si>
  <si>
    <t>10.7 Where the adviser/agency is unable to assist in an emergency and/or provide appropriate advice or an appropriate debt option, the client was sign-posted/referred appropriately, including where the client needs advice on non-debt matters</t>
  </si>
  <si>
    <t>4.4 Where the adviser/agency is unable to assist in an emergency and/or provide appropriate advice or an appropriate debt option, the client was sign-posted/referred appropriately, including where the client needs advice on non-debt matters</t>
  </si>
  <si>
    <t>11.4 Copies of any relevant documents made and kept with case record to ensure the case file is a full and accurate record of the clients matter e.g. Court documentation, Correspondence with creditor(s), Applications made on behalf of the client</t>
  </si>
  <si>
    <t>11.1 Case records should demonstrate:</t>
  </si>
  <si>
    <t>5.1  Case records should demonstrate:</t>
  </si>
  <si>
    <t>6.4 Any benefit income recorded as gross and full liabilities recorded as expenditure. Any deductions should be recorded separately</t>
  </si>
  <si>
    <t>Area of Concern Identified</t>
  </si>
  <si>
    <t xml:space="preserve">Area of Concern </t>
  </si>
  <si>
    <t>Area of Concern</t>
  </si>
  <si>
    <t>3.6                                                                                           Where appropriate, status of priority and non-priority debts established and discussed including:</t>
  </si>
  <si>
    <t>1.1 Where client is returning client, progress/developments since last contact are reviewed (as appropriate).</t>
  </si>
  <si>
    <t>1.2 The process of providing authority to act on behalf of the client explained and form of authority completed. A copy of the authority should be maintained within the case record.</t>
  </si>
  <si>
    <t>DAPA SCHEME CRITERIA FORM - CASEWORK</t>
  </si>
  <si>
    <t>DAPA SCHEME CRITERIA FORM - ADVICE ONLY</t>
  </si>
  <si>
    <t xml:space="preserve">Met/ Not Met/ Detrimental  </t>
  </si>
  <si>
    <t>YES</t>
  </si>
  <si>
    <t>Total (62)</t>
  </si>
  <si>
    <t>7.5 a)  All available options identified and explained clearly to enable client to make an informed choice. A clients available options are each option the client could access.</t>
  </si>
  <si>
    <t>Total (78)</t>
  </si>
  <si>
    <t>3.8 Advice given is:</t>
  </si>
  <si>
    <t>2.1b)  Presenting issue identified and clarified, including the clients total indebtedness</t>
  </si>
  <si>
    <t>2.1c)  Any secondary issues included e.g. issues recognised by the Adviser which the client did not ask for advice about (where appropriate)</t>
  </si>
  <si>
    <t>2.1d)  Reasons for financial difficulties/whether temporary established</t>
  </si>
  <si>
    <t>2.1e)  Key dates and time limits identified</t>
  </si>
  <si>
    <t>2.1f)  Action taken so far by either client or creditor, identified</t>
  </si>
  <si>
    <t>2.1g)  Possible assets explored</t>
  </si>
  <si>
    <t>5.1a)  Where appropriate, advice given to maximise income e.g. PIP, Child Maintenance, Council Tax exemption</t>
  </si>
  <si>
    <t>6.1a)  Where appropriate, relevant information about client’s financial position obtained to complete an Income/Expenditure statement which is present on file. Where more than one version is present, it is clear which is the correct version and any variations are explained, as appropriate</t>
  </si>
  <si>
    <t>6.1b) Variable income averaged in a realistic and reasonable way</t>
  </si>
  <si>
    <t>6.1c) Realistic allowances made for any exceptional or variable expenditure not budgeted for</t>
  </si>
  <si>
    <t>6.1d) Where a deficit budget is identified, this is investigated and reasons addressed</t>
  </si>
  <si>
    <t>6.1e) Where the Income/Expenditure statement shows an unusually large surplus given the client’s circumstances, this is investigated further</t>
  </si>
  <si>
    <t>7.4a) accurate and legally correct</t>
  </si>
  <si>
    <t>7.4b) comprehensive</t>
  </si>
  <si>
    <t>7.4c) comprehensive in relation to the consequences of non-payment</t>
  </si>
  <si>
    <t>7.4d) comprehensive in relation to the Powers of Enforcement Agents where the debt(s) is at the stage of enforcement</t>
  </si>
  <si>
    <t>7.4e) timely</t>
  </si>
  <si>
    <t>7.4f) appropriate to the client's individual situation</t>
  </si>
  <si>
    <t>7.4g) appropriate to the level of the problem</t>
  </si>
  <si>
    <t>Areas to be considered include:</t>
  </si>
  <si>
    <t>7.5b) advantages/disadvantages</t>
  </si>
  <si>
    <t>7.5c) actual or potential consequences and implications and obligations including the impact of debt remedies on credit reference files and banking</t>
  </si>
  <si>
    <t>7.5d) any eligibility criteria</t>
  </si>
  <si>
    <t>7.5e) debts covered by that option</t>
  </si>
  <si>
    <t>7.5f) any costs involved</t>
  </si>
  <si>
    <t>7.5g) likelihood of acceptance</t>
  </si>
  <si>
    <r>
      <t>7.5h) any risks associated with that option, including adverse costs orders in relation to court costs being made</t>
    </r>
    <r>
      <rPr>
        <b/>
        <sz val="12"/>
        <color rgb="FF000000"/>
        <rFont val="Calibri"/>
        <family val="2"/>
        <scheme val="minor"/>
      </rPr>
      <t xml:space="preserve"> </t>
    </r>
  </si>
  <si>
    <t>11.1a) appropriate information sources were referred to (where necessary)</t>
  </si>
  <si>
    <t>11.1b) concise, informative, easy to read and follow, set out in a systematic way and recorded in a timely manner</t>
  </si>
  <si>
    <t>11.1c) client kept informed and copied into correspondence as appropriate</t>
  </si>
  <si>
    <t>11.1d) outcome(s) of enquiry noted (where known)</t>
  </si>
  <si>
    <t>11.1e) where appropriate, client told to let adviser known about any relevant change of circumstances</t>
  </si>
  <si>
    <t>11.6a) Client informed where no further action to be taken by agency e.g. case closed</t>
  </si>
  <si>
    <t>11.6b) Appropriate attempts at contact have been made in situations where client has disengaged from the service</t>
  </si>
  <si>
    <t>11.6c) Outcome of the case has been confirmed to the client</t>
  </si>
  <si>
    <t>11.6d) Client has been invited to return to the agency for further advice as required and/or if their circumstances change</t>
  </si>
  <si>
    <t>11.6e) Original documentation provided has been returned to the client</t>
  </si>
  <si>
    <t>2.1a)  Full exploration of the clients personal and background details i.e.</t>
  </si>
  <si>
    <t>3.11a) The eligibility criteria for the Breathing Space have been considered and it is recorded that the client meets the eligibility criteria</t>
  </si>
  <si>
    <t>3.11b) Whether it is appropriate for the client to enter Breathing Space</t>
  </si>
  <si>
    <t>3.11c) Debts covered by Breathing Space</t>
  </si>
  <si>
    <t>3.11e) Advice given on Breathing Space is accurate and legally correct</t>
  </si>
  <si>
    <t>3.11f) Advice given on Breathing Space is comprehensive</t>
  </si>
  <si>
    <t>3.11g) There has been compliance with the requirements under Breathing Space by all the relevant parties regarding all aspects</t>
  </si>
  <si>
    <t>3.11d) Advice on the client's responsibilities during the period of Breathing Space</t>
  </si>
  <si>
    <t>7.7a) The eligibility criteria for the Breathing Space have been considered and it is recorded that the client meets the eligibility criteria</t>
  </si>
  <si>
    <t>7.7b) Whether it is appropriate for the client to enter Breathing Space</t>
  </si>
  <si>
    <t>7.7c) Debts covered by Breathing Space</t>
  </si>
  <si>
    <t>7.7d) Advice on the client's responsibilities during the period of Breathing Space</t>
  </si>
  <si>
    <t>7.7e) Advice given on Breathing Space is accurate and legally correct</t>
  </si>
  <si>
    <t>7.7f) Advice given on Breathing Space is comprehensive</t>
  </si>
  <si>
    <t>7.7g) There has been compliance with the requirements under Breathing Space by all the relevant parties regarding all aspects</t>
  </si>
  <si>
    <t>7.8 Appropriate research undertaken where relevant, appropriate sources used, and sufficiently complete i.e. where an enquiry raises unfamiliar issues</t>
  </si>
  <si>
    <t>5.1b) Reasonable steps taken to verify client’s income and expenditure</t>
  </si>
  <si>
    <t xml:space="preserve">5.1c) Benefits/tax credits check undertaken or client sign-posted/referred as appropriate. Where a benefit check has been undertaken, this should be accurate and a copy present on the file </t>
  </si>
  <si>
    <t>3.2a)  Where appropriate, advice given to maximise income e.g. PIP, Child Maintenance, Council Tax exemption</t>
  </si>
  <si>
    <t>3.2b) Reasonable Steps taken to verify client's income and expenditure</t>
  </si>
  <si>
    <t xml:space="preserve">3.2c) Benefits/tax credits check undertaken or client signposted /referred. Where a benefit check has been undertaken, this should be accurate and a copy present on the file </t>
  </si>
  <si>
    <t>3.4a)  Where appropriate, relevant information about client’s financial position obtained to complete an Income/Expenditure statement which is present on file. Where more than one version is present, it is clear which is the correct version and any variations are explained, as appropriate</t>
  </si>
  <si>
    <t>3.4b) Variable income averaged in a realistic and reasonable way</t>
  </si>
  <si>
    <t>3.4c) Appropriate use of expenditure guidelines to help to ensure Financial Statement accurately reflects client's individual circumstances. Particularly high or low expenditure areas and the absence of any obvious items of essential expenditure investigated</t>
  </si>
  <si>
    <t>3.4d) Realistic allowances made for any exceptional or variable expenditure not budgeted for</t>
  </si>
  <si>
    <t>3.4e) Where a deficit budget is identified, this is investigated, and reasons addressed</t>
  </si>
  <si>
    <t>3.4f) Where the Income/Expenditure statement shows an unusually large surplus given the client’s circumstances, this is investigated further</t>
  </si>
  <si>
    <t>3.6a) stage of enforcement action established</t>
  </si>
  <si>
    <t>3.6b) offers to priority creditors are realistic and sustainable</t>
  </si>
  <si>
    <t>3.6c) adequate provision made for on-going essential expenditure, unless justified otherwise</t>
  </si>
  <si>
    <t>3.6d) available income for paying non-priority creditors discussed, taking account of payments to priority creditors</t>
  </si>
  <si>
    <t>3.8a) accurate and legally correct</t>
  </si>
  <si>
    <t>3.8b) comprehensive</t>
  </si>
  <si>
    <t>3.8c) comprehensive in relation to the consequences of non-payment</t>
  </si>
  <si>
    <t>3.8d) comprehensive in relation to the Powers of Enforcement Agents where the debt(s) is at the stage of enforcement</t>
  </si>
  <si>
    <t>3.8e) timely</t>
  </si>
  <si>
    <t>3.8f) appropriate to the client's individual situation</t>
  </si>
  <si>
    <t>3.8g) appropriate to the level of the problem</t>
  </si>
  <si>
    <t>3.9a)  All available options identified and explained clearly to enable client to make an informed choice. A clients available options are each option the client could access.</t>
  </si>
  <si>
    <t>3.9b) advantages/disadvantages</t>
  </si>
  <si>
    <t>3.9c) actual or potential consequences and implications and obligations including the impact of debt remedies on credit reference files and banking</t>
  </si>
  <si>
    <t>3.9d) any eligibility criteria</t>
  </si>
  <si>
    <t>3.9e) debts covered by that option</t>
  </si>
  <si>
    <t>3.9f) any costs involved</t>
  </si>
  <si>
    <t>3.9g) likelihood of acceptance</t>
  </si>
  <si>
    <r>
      <t>3.9h) any risks associated with that option, including adverse costs orders in relation to court costs being made</t>
    </r>
    <r>
      <rPr>
        <b/>
        <sz val="12"/>
        <color rgb="FF000000"/>
        <rFont val="Calibri"/>
        <family val="2"/>
        <scheme val="minor"/>
      </rPr>
      <t xml:space="preserve"> </t>
    </r>
  </si>
  <si>
    <t>5.1a) appropriate information sources were referred to (where necessary)</t>
  </si>
  <si>
    <t>5.1b) concise, informative, easy to read and follow, set out in a systematic way and recorded in a timely manner</t>
  </si>
  <si>
    <t>5.1c) outcome(s) of enquiry noted (where known) and any original documentation returned to the client</t>
  </si>
  <si>
    <t>5.1d) Copies of any relevant documents made and kept with case record to ensure the case file is a full and accurate record of the clients matter e.g. proof of income, bank statements, creditor letters/statements (proof of debt), applications made on behalf of the client, Court documentation (where relevant)</t>
  </si>
  <si>
    <t>3.12 Tax code check carried out or client signposted/referred as appropriate</t>
  </si>
  <si>
    <t>3.13 Possible charity payments, grant, occupational charity grants, appropriate utility trust funds and other one-off payments e.g. for essential items, to pay debts and/or to assist with the raising of court/bankruptcy/DRO fees. Consideration should also be given to identifying utility schemes for reducing on-going bills (as appropriate) and client signposted</t>
  </si>
  <si>
    <t>3.14 Appropriate research undertaken where relevant, appropriate sources used, and sufficiently complete i.e. where an enquiry raises unfamiliar issues</t>
  </si>
  <si>
    <t>3.15 Appropriate financial capability interventions identified, particularly around budgeting, cash flow, shopping around, comparison sites, essential and non-essential expenditure, and money management. Client signposted as appropriate</t>
  </si>
  <si>
    <t>3.16 Anticipated repayment date(s) of priority debts(s) considered in the assessment of potential future available income and available options reviewed where appropriate</t>
  </si>
  <si>
    <t>3.17 Any benefit income recorded as gross and full liabilities recorded as expenditure. Any deductions should be recorded separately</t>
  </si>
  <si>
    <t>7.7h) Consequences of Breathing Space advised to the client</t>
  </si>
  <si>
    <t>3.11h) Consequences of Breathing Space advised to the client</t>
  </si>
  <si>
    <t>3.11 Breathing Space or the Mental Health Crisis Breathing Space is considered for the client and if appropriate further advice given.  Areas to be considered include:</t>
  </si>
  <si>
    <t>7.7 Breathing Space or the Mental Health Crisis Breathing Space is considered for the client and if appropriate further advice given.  Areas to be considered include: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</si>
</sst>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1"/>
      <color theme="0"/>
      <name val="Calibri"/>
      <family val="2"/>
      <scheme val="minor"/>
    </font>
    <font>
      <sz val="16"/>
      <color theme="1"/>
      <name val="Calibri"/>
      <family val="2"/>
      <scheme val="minor"/>
    </font>
    <font>
      <b/>
      <sz val="22"/>
      <color theme="1"/>
      <name val="Calibri"/>
      <family val="2"/>
      <scheme val="minor"/>
    </font>
    <font>
      <sz val="11"/>
      <name val="Calibri"/>
      <family val="2"/>
      <scheme val="minor"/>
    </font>
    <font>
      <sz val="12"/>
      <color rgb="FF000000"/>
      <name val="Calibri"/>
      <family val="2"/>
      <scheme val="minor"/>
    </font>
    <font>
      <sz val="12"/>
      <color theme="1"/>
      <name val="Calibri"/>
      <family val="2"/>
      <scheme val="minor"/>
    </font>
    <font>
      <sz val="12"/>
      <color rgb="FF000000"/>
      <name val="Symbol"/>
      <family val="1"/>
      <charset val="2"/>
    </font>
    <font>
      <sz val="12"/>
      <color rgb="FF000000"/>
      <name val="Times New Roman"/>
      <family val="1"/>
    </font>
    <font>
      <b/>
      <i/>
      <sz val="12"/>
      <color rgb="FF000000"/>
      <name val="Calibri"/>
      <family val="2"/>
      <scheme val="minor"/>
    </font>
    <font>
      <b/>
      <sz val="12"/>
      <color rgb="FF000000"/>
      <name val="Calibri"/>
      <family val="2"/>
      <scheme val="minor"/>
    </font>
    <font>
      <b/>
      <sz val="12"/>
      <color rgb="FF000000"/>
      <name val="Times New Roman"/>
      <family val="1"/>
    </font>
    <font>
      <b/>
      <sz val="12"/>
      <color theme="1"/>
      <name val="Calibri"/>
      <family val="2"/>
      <scheme val="minor"/>
    </font>
    <font>
      <sz val="12"/>
      <color theme="0" tint="-0.499984740745262"/>
      <name val="Calibri"/>
      <family val="2"/>
      <scheme val="minor"/>
    </font>
    <font>
      <b/>
      <sz val="12"/>
      <color theme="0" tint="-0.499984740745262"/>
      <name val="Calibri"/>
      <family val="2"/>
      <scheme val="minor"/>
    </font>
    <font>
      <b/>
      <sz val="11"/>
      <color theme="1"/>
      <name val="Calibri"/>
      <family val="2"/>
      <scheme val="minor"/>
    </font>
  </fonts>
  <fills count="9">
    <fill>
      <patternFill patternType="none"/>
    </fill>
    <fill>
      <patternFill patternType="gray125"/>
    </fill>
    <fill>
      <patternFill patternType="solid">
        <fgColor rgb="FFD6E3BC"/>
        <bgColor indexed="64"/>
      </patternFill>
    </fill>
    <fill>
      <patternFill patternType="solid">
        <fgColor rgb="FFEAF1DD"/>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2" fillId="0" borderId="0" xfId="0" applyFont="1"/>
    <xf numFmtId="0" fontId="5" fillId="0" borderId="0" xfId="0" applyFont="1"/>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7" borderId="0" xfId="0" applyFont="1" applyFill="1" applyAlignment="1">
      <alignment horizontal="left" vertical="center"/>
    </xf>
    <xf numFmtId="0" fontId="0" fillId="7" borderId="0" xfId="0" applyFill="1" applyAlignment="1">
      <alignment horizontal="center" vertical="center"/>
    </xf>
    <xf numFmtId="0" fontId="3" fillId="7" borderId="0" xfId="0" applyFont="1" applyFill="1" applyAlignment="1">
      <alignment horizontal="center" vertical="center"/>
    </xf>
    <xf numFmtId="0" fontId="0" fillId="7" borderId="0" xfId="0" applyFill="1"/>
    <xf numFmtId="0" fontId="0" fillId="0" borderId="0" xfId="0" applyFill="1"/>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6" fillId="0" borderId="6" xfId="0" applyFont="1" applyFill="1" applyBorder="1" applyAlignment="1">
      <alignment horizontal="center" vertical="center" wrapText="1"/>
    </xf>
    <xf numFmtId="0" fontId="14" fillId="0" borderId="0" xfId="0" applyFont="1" applyBorder="1" applyAlignment="1">
      <alignment horizontal="center" vertical="center"/>
    </xf>
    <xf numFmtId="0" fontId="6"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8" xfId="0" applyFont="1" applyBorder="1" applyAlignment="1">
      <alignment horizontal="center" vertical="center"/>
    </xf>
    <xf numFmtId="0" fontId="15" fillId="0" borderId="0" xfId="0" applyFont="1" applyFill="1" applyBorder="1" applyAlignment="1">
      <alignment horizontal="center" vertical="center"/>
    </xf>
    <xf numFmtId="0" fontId="13" fillId="5" borderId="10"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7" fillId="7" borderId="0" xfId="0" applyFont="1" applyFill="1" applyAlignment="1">
      <alignment horizontal="center" vertical="center"/>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0" fillId="0" borderId="0" xfId="0" applyFont="1"/>
    <xf numFmtId="0" fontId="6" fillId="6" borderId="1" xfId="0" applyFont="1" applyFill="1" applyBorder="1" applyAlignment="1">
      <alignment horizontal="left" vertical="center" wrapText="1"/>
    </xf>
    <xf numFmtId="0" fontId="6" fillId="0" borderId="1" xfId="0" applyFont="1" applyBorder="1" applyAlignment="1">
      <alignment horizontal="left" vertical="center" wrapText="1"/>
    </xf>
    <xf numFmtId="0" fontId="13" fillId="5" borderId="2" xfId="0" applyFont="1" applyFill="1" applyBorder="1" applyAlignment="1">
      <alignment horizontal="center" vertical="center"/>
    </xf>
    <xf numFmtId="9" fontId="13" fillId="5" borderId="3" xfId="1" applyFont="1" applyFill="1" applyBorder="1" applyAlignment="1">
      <alignment horizontal="center" vertical="center"/>
    </xf>
    <xf numFmtId="0" fontId="7" fillId="7" borderId="2" xfId="0" applyFont="1" applyFill="1" applyBorder="1" applyAlignment="1">
      <alignment horizontal="center" vertical="center"/>
    </xf>
    <xf numFmtId="9" fontId="13" fillId="5" borderId="4" xfId="1" applyFont="1" applyFill="1" applyBorder="1" applyAlignment="1">
      <alignment horizontal="center" vertical="center"/>
    </xf>
    <xf numFmtId="0" fontId="7" fillId="6" borderId="2" xfId="0" applyFont="1" applyFill="1" applyBorder="1" applyAlignment="1">
      <alignment horizontal="center" vertical="center"/>
    </xf>
    <xf numFmtId="0" fontId="11" fillId="5" borderId="1" xfId="0" applyFont="1" applyFill="1" applyBorder="1" applyAlignment="1">
      <alignment horizontal="center" vertical="center" wrapText="1"/>
    </xf>
    <xf numFmtId="0" fontId="13" fillId="0" borderId="14" xfId="0" applyFont="1" applyBorder="1" applyAlignment="1">
      <alignment horizontal="center" vertical="center"/>
    </xf>
    <xf numFmtId="9" fontId="13" fillId="7" borderId="0" xfId="1" applyFont="1" applyFill="1" applyBorder="1" applyAlignment="1">
      <alignment horizontal="center" vertical="center"/>
    </xf>
    <xf numFmtId="0" fontId="11" fillId="5"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0" borderId="0" xfId="0" applyFont="1" applyAlignment="1">
      <alignment horizontal="center" vertical="center"/>
    </xf>
    <xf numFmtId="0" fontId="14" fillId="0" borderId="7"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9" fontId="7" fillId="0" borderId="9" xfId="1" applyFont="1" applyBorder="1" applyAlignment="1" applyProtection="1">
      <alignment horizontal="center" vertical="center"/>
      <protection hidden="1"/>
    </xf>
    <xf numFmtId="9" fontId="7" fillId="0" borderId="15" xfId="1" applyFont="1" applyBorder="1" applyAlignment="1" applyProtection="1">
      <alignment horizontal="center" vertical="center"/>
      <protection hidden="1"/>
    </xf>
    <xf numFmtId="9" fontId="13" fillId="5" borderId="11" xfId="1" applyFont="1" applyFill="1" applyBorder="1" applyAlignment="1" applyProtection="1">
      <alignment horizontal="center" vertical="center"/>
      <protection hidden="1"/>
    </xf>
    <xf numFmtId="0" fontId="0" fillId="0" borderId="0" xfId="0" applyAlignment="1" applyProtection="1">
      <alignment horizontal="center" vertical="center"/>
      <protection locked="0"/>
    </xf>
    <xf numFmtId="0" fontId="11" fillId="3"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7" borderId="0" xfId="0" applyFill="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7" borderId="0" xfId="0" applyFont="1" applyFill="1" applyAlignment="1" applyProtection="1">
      <alignment horizontal="center" vertical="center"/>
      <protection locked="0"/>
    </xf>
    <xf numFmtId="0" fontId="0" fillId="0" borderId="0" xfId="0"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9" fontId="7" fillId="0" borderId="0" xfId="1" applyFont="1" applyBorder="1" applyAlignment="1" applyProtection="1">
      <alignment horizontal="center" vertical="center" wrapText="1"/>
      <protection locked="0"/>
    </xf>
    <xf numFmtId="0" fontId="7" fillId="7" borderId="0" xfId="0" applyFont="1" applyFill="1" applyAlignment="1" applyProtection="1">
      <alignment horizontal="center" vertical="center" wrapText="1"/>
      <protection locked="0"/>
    </xf>
    <xf numFmtId="0" fontId="7" fillId="7" borderId="1" xfId="0" applyFont="1" applyFill="1" applyBorder="1" applyAlignment="1">
      <alignment horizontal="center" vertical="center"/>
    </xf>
    <xf numFmtId="0" fontId="13" fillId="5" borderId="0" xfId="0" applyFont="1" applyFill="1" applyBorder="1" applyAlignment="1">
      <alignment horizontal="center" vertical="center"/>
    </xf>
    <xf numFmtId="0" fontId="7" fillId="7" borderId="1"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8" borderId="1" xfId="0" applyFont="1" applyFill="1" applyBorder="1" applyAlignment="1" applyProtection="1">
      <alignment horizontal="center" vertical="center"/>
      <protection locked="0"/>
    </xf>
    <xf numFmtId="0" fontId="7" fillId="8" borderId="1" xfId="0" applyFont="1" applyFill="1" applyBorder="1" applyAlignment="1">
      <alignment horizontal="center" vertical="center"/>
    </xf>
    <xf numFmtId="0" fontId="7" fillId="8" borderId="1" xfId="0" applyFont="1" applyFill="1" applyBorder="1" applyAlignment="1" applyProtection="1">
      <alignment horizontal="center" vertical="center" wrapText="1"/>
      <protection locked="0"/>
    </xf>
    <xf numFmtId="0" fontId="6" fillId="8" borderId="1" xfId="0" applyFont="1" applyFill="1" applyBorder="1" applyAlignment="1">
      <alignment horizontal="left" vertical="center" wrapText="1"/>
    </xf>
    <xf numFmtId="0" fontId="0" fillId="0" borderId="1" xfId="0" applyBorder="1" applyAlignment="1">
      <alignment horizontal="left" wrapText="1"/>
    </xf>
    <xf numFmtId="0" fontId="6"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left" wrapText="1"/>
    </xf>
    <xf numFmtId="0" fontId="11" fillId="5" borderId="5"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7" fillId="7" borderId="1" xfId="0" applyFont="1" applyFill="1" applyBorder="1" applyAlignment="1" applyProtection="1">
      <alignment horizontal="center" vertical="center"/>
      <protection locked="0"/>
    </xf>
    <xf numFmtId="0" fontId="7" fillId="7" borderId="1" xfId="0" applyFont="1" applyFill="1" applyBorder="1" applyAlignment="1">
      <alignment horizontal="center" vertical="center"/>
    </xf>
    <xf numFmtId="0" fontId="7" fillId="7" borderId="1" xfId="0" applyFont="1" applyFill="1" applyBorder="1" applyAlignment="1" applyProtection="1">
      <alignment horizontal="center" vertical="center" wrapText="1"/>
      <protection locked="0"/>
    </xf>
    <xf numFmtId="0" fontId="7" fillId="0" borderId="0" xfId="0" applyFont="1" applyAlignment="1">
      <alignment horizontal="center" vertical="center"/>
    </xf>
  </cellXfs>
  <cellStyles count="2">
    <cellStyle name="Normal" xfId="0" builtinId="0"/>
    <cellStyle name="Percent" xfId="1" builtinId="5"/>
  </cellStyles>
  <dxfs count="23">
    <dxf>
      <fill>
        <patternFill>
          <bgColor rgb="FFC00000"/>
        </patternFill>
      </fill>
    </dxf>
    <dxf>
      <fill>
        <patternFill patternType="solid">
          <fgColor auto="1"/>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xdr:col>
      <xdr:colOff>1482090</xdr:colOff>
      <xdr:row>0</xdr:row>
      <xdr:rowOff>87630</xdr:rowOff>
    </xdr:from>
    <xdr:to>
      <xdr:col>3</xdr:col>
      <xdr:colOff>3692162</xdr:colOff>
      <xdr:row>3</xdr:row>
      <xdr:rowOff>11654</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27" t="34613" r="20099" b="33931"/>
        <a:stretch>
          <a:fillRect/>
        </a:stretch>
      </xdr:blipFill>
      <xdr:spPr bwMode="auto">
        <a:xfrm>
          <a:off x="8103870" y="87630"/>
          <a:ext cx="2210072" cy="750794"/>
        </a:xfrm>
        <a:prstGeom prst="rect">
          <a:avLst/>
        </a:prstGeom>
        <a:noFill/>
        <a:ln>
          <a:noFill/>
        </a:ln>
      </xdr:spPr>
    </xdr:pic>
    <xdr:clientData/>
  </xdr:twoCellAnchor>
  <xdr:twoCellAnchor editAs="oneCell">
    <xdr:from>
      <xdr:col>2</xdr:col>
      <xdr:colOff>718185</xdr:colOff>
      <xdr:row>0</xdr:row>
      <xdr:rowOff>85725</xdr:rowOff>
    </xdr:from>
    <xdr:to>
      <xdr:col>3</xdr:col>
      <xdr:colOff>725805</xdr:colOff>
      <xdr:row>2</xdr:row>
      <xdr:rowOff>116541</xdr:rowOff>
    </xdr:to>
    <xdr:pic>
      <xdr:nvPicPr>
        <xdr:cNvPr id="3" name="Picture 2" descr="Recognising Excellence (Small)">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75985" y="85725"/>
          <a:ext cx="1371600" cy="663276"/>
        </a:xfrm>
        <a:prstGeom prst="rect">
          <a:avLst/>
        </a:prstGeom>
        <a:noFill/>
        <a:ln>
          <a:noFill/>
        </a:ln>
      </xdr:spPr>
    </xdr:pic>
    <xdr:clientData/>
  </xdr:twoCellAnchor>
  <xdr:twoCellAnchor>
    <xdr:from>
      <xdr:col>0</xdr:col>
      <xdr:colOff>22860</xdr:colOff>
      <xdr:row>172</xdr:row>
      <xdr:rowOff>22860</xdr:rowOff>
    </xdr:from>
    <xdr:to>
      <xdr:col>2</xdr:col>
      <xdr:colOff>38100</xdr:colOff>
      <xdr:row>176</xdr:row>
      <xdr:rowOff>190500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860" y="66857880"/>
          <a:ext cx="5273040" cy="960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218</xdr:row>
          <xdr:rowOff>60960</xdr:rowOff>
        </xdr:from>
        <xdr:to>
          <xdr:col>2</xdr:col>
          <xdr:colOff>476250</xdr:colOff>
          <xdr:row>219</xdr:row>
          <xdr:rowOff>152400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2179320</xdr:colOff>
          <xdr:row>172</xdr:row>
          <xdr:rowOff>76200</xdr:rowOff>
        </xdr:from>
        <xdr:to>
          <xdr:col>0</xdr:col>
          <xdr:colOff>3095625</xdr:colOff>
          <xdr:row>176</xdr:row>
          <xdr:rowOff>76200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1634783</xdr:colOff>
      <xdr:row>0</xdr:row>
      <xdr:rowOff>53340</xdr:rowOff>
    </xdr:from>
    <xdr:to>
      <xdr:col>3</xdr:col>
      <xdr:colOff>3439045</xdr:colOff>
      <xdr:row>3</xdr:row>
      <xdr:rowOff>26670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27" t="34613" r="20099" b="33931"/>
        <a:stretch>
          <a:fillRect/>
        </a:stretch>
      </xdr:blipFill>
      <xdr:spPr bwMode="auto">
        <a:xfrm>
          <a:off x="7646963" y="53340"/>
          <a:ext cx="1800452" cy="716280"/>
        </a:xfrm>
        <a:prstGeom prst="rect">
          <a:avLst/>
        </a:prstGeom>
        <a:noFill/>
        <a:ln>
          <a:noFill/>
        </a:ln>
      </xdr:spPr>
    </xdr:pic>
    <xdr:clientData/>
  </xdr:twoCellAnchor>
  <xdr:twoCellAnchor editAs="oneCell">
    <xdr:from>
      <xdr:col>2</xdr:col>
      <xdr:colOff>1035801</xdr:colOff>
      <xdr:row>0</xdr:row>
      <xdr:rowOff>19050</xdr:rowOff>
    </xdr:from>
    <xdr:to>
      <xdr:col>3</xdr:col>
      <xdr:colOff>1334886</xdr:colOff>
      <xdr:row>2</xdr:row>
      <xdr:rowOff>269807</xdr:rowOff>
    </xdr:to>
    <xdr:pic>
      <xdr:nvPicPr>
        <xdr:cNvPr id="4" name="Picture 3" descr="Recognising Excellence (Small)">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79276" y="19050"/>
          <a:ext cx="1375410" cy="66033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1516380</xdr:colOff>
          <xdr:row>130</xdr:row>
          <xdr:rowOff>22860</xdr:rowOff>
        </xdr:from>
        <xdr:to>
          <xdr:col>0</xdr:col>
          <xdr:colOff>2428875</xdr:colOff>
          <xdr:row>134</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5.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4"/>
  <sheetViews>
    <sheetView showGridLines="0" view="pageLayout" topLeftCell="A95" zoomScale="70" zoomScaleNormal="85" zoomScalePageLayoutView="70" workbookViewId="0">
      <selection activeCell="C97" sqref="C97"/>
    </sheetView>
  </sheetViews>
  <sheetFormatPr defaultRowHeight="14.4" x14ac:dyDescent="0.3"/>
  <cols>
    <col min="1" max="1" width="52.33203125" style="3" customWidth="1"/>
    <col min="2" max="2" width="21.109375" style="52" customWidth="1"/>
    <col min="3" max="3" width="19" style="3" customWidth="1"/>
    <col min="4" max="4" width="63.33203125" style="63" customWidth="1"/>
    <col min="11" max="11" width="11.33203125" bestFit="1" customWidth="1"/>
  </cols>
  <sheetData>
    <row r="1" spans="1:15" ht="28.95" customHeight="1" x14ac:dyDescent="0.3">
      <c r="A1" s="5" t="s">
        <v>116</v>
      </c>
    </row>
    <row r="2" spans="1:15" ht="21" x14ac:dyDescent="0.3">
      <c r="A2" s="4"/>
      <c r="H2" s="1"/>
      <c r="I2" s="1"/>
      <c r="J2" s="1"/>
      <c r="K2" s="1"/>
      <c r="L2" s="1"/>
      <c r="M2" s="1"/>
    </row>
    <row r="3" spans="1:15" ht="15.6" customHeight="1" x14ac:dyDescent="0.3">
      <c r="H3" s="1"/>
      <c r="I3" s="1"/>
      <c r="J3" s="1"/>
      <c r="K3" s="1"/>
      <c r="L3" s="1"/>
      <c r="M3" s="1"/>
    </row>
    <row r="4" spans="1:15" ht="31.2" x14ac:dyDescent="0.3">
      <c r="A4" s="23" t="s">
        <v>69</v>
      </c>
      <c r="B4" s="53" t="s">
        <v>39</v>
      </c>
      <c r="C4" s="24" t="s">
        <v>54</v>
      </c>
      <c r="D4" s="53" t="s">
        <v>3</v>
      </c>
      <c r="G4" s="1"/>
      <c r="H4" s="1" t="s">
        <v>0</v>
      </c>
      <c r="I4" s="1"/>
      <c r="J4" s="1"/>
      <c r="K4" s="1"/>
      <c r="L4" s="1"/>
      <c r="M4" s="1"/>
    </row>
    <row r="5" spans="1:15" ht="15.6" x14ac:dyDescent="0.3">
      <c r="A5" s="25" t="s">
        <v>2</v>
      </c>
      <c r="B5" s="54"/>
      <c r="C5" s="26"/>
      <c r="D5" s="64"/>
      <c r="G5" s="1"/>
      <c r="H5" s="1" t="s">
        <v>1</v>
      </c>
      <c r="I5" s="1"/>
      <c r="J5" s="1"/>
      <c r="K5" s="1"/>
      <c r="L5" s="1"/>
      <c r="M5" s="1"/>
      <c r="N5" s="2"/>
      <c r="O5" s="2"/>
    </row>
    <row r="6" spans="1:15" ht="46.8" x14ac:dyDescent="0.3">
      <c r="A6" s="34" t="s">
        <v>114</v>
      </c>
      <c r="B6" s="55"/>
      <c r="C6" s="12" t="str">
        <f t="shared" ref="C6:C15" si="0">IF(B6="","","N/A")</f>
        <v/>
      </c>
      <c r="D6" s="65"/>
      <c r="G6" s="1"/>
      <c r="H6" s="1" t="s">
        <v>58</v>
      </c>
      <c r="I6" s="1"/>
      <c r="J6" s="1"/>
      <c r="K6" s="1"/>
      <c r="L6" s="1"/>
      <c r="M6" s="1"/>
      <c r="N6" s="2"/>
      <c r="O6" s="2"/>
    </row>
    <row r="7" spans="1:15" ht="62.4" x14ac:dyDescent="0.3">
      <c r="A7" s="34" t="s">
        <v>115</v>
      </c>
      <c r="B7" s="55"/>
      <c r="C7" s="12" t="str">
        <f t="shared" si="0"/>
        <v/>
      </c>
      <c r="D7" s="65"/>
      <c r="H7" s="1" t="s">
        <v>38</v>
      </c>
      <c r="I7" s="1"/>
      <c r="J7" s="1"/>
      <c r="K7" s="1"/>
      <c r="L7" s="1"/>
      <c r="M7" s="1"/>
      <c r="N7" s="2"/>
      <c r="O7" s="2"/>
    </row>
    <row r="8" spans="1:15" ht="31.2" x14ac:dyDescent="0.3">
      <c r="A8" s="34" t="s">
        <v>60</v>
      </c>
      <c r="B8" s="55"/>
      <c r="C8" s="12" t="str">
        <f t="shared" si="0"/>
        <v/>
      </c>
      <c r="D8" s="65"/>
      <c r="H8" s="1"/>
      <c r="I8" s="1"/>
      <c r="J8" s="1"/>
      <c r="K8" s="1"/>
      <c r="L8" s="1"/>
      <c r="M8" s="1"/>
      <c r="N8" s="2"/>
      <c r="O8" s="2"/>
    </row>
    <row r="9" spans="1:15" ht="31.2" x14ac:dyDescent="0.3">
      <c r="A9" s="34" t="s">
        <v>5</v>
      </c>
      <c r="B9" s="55"/>
      <c r="C9" s="12" t="str">
        <f t="shared" si="0"/>
        <v/>
      </c>
      <c r="D9" s="65"/>
      <c r="H9" s="1"/>
      <c r="I9" s="1"/>
      <c r="J9" s="1"/>
      <c r="K9" s="1"/>
      <c r="L9" s="1"/>
      <c r="M9" s="1"/>
      <c r="N9" s="2"/>
      <c r="O9" s="2"/>
    </row>
    <row r="10" spans="1:15" ht="31.2" x14ac:dyDescent="0.3">
      <c r="A10" s="34" t="s">
        <v>6</v>
      </c>
      <c r="B10" s="55"/>
      <c r="C10" s="12" t="str">
        <f t="shared" si="0"/>
        <v/>
      </c>
      <c r="D10" s="65"/>
      <c r="H10" s="2"/>
      <c r="I10" s="2"/>
      <c r="J10" s="2"/>
      <c r="K10" s="2"/>
      <c r="L10" s="2"/>
      <c r="M10" s="2"/>
      <c r="N10" s="2"/>
      <c r="O10" s="2"/>
    </row>
    <row r="11" spans="1:15" ht="62.4" x14ac:dyDescent="0.3">
      <c r="A11" s="34" t="s">
        <v>62</v>
      </c>
      <c r="B11" s="55"/>
      <c r="C11" s="12" t="str">
        <f t="shared" si="0"/>
        <v/>
      </c>
      <c r="D11" s="65"/>
      <c r="H11" s="2"/>
      <c r="I11" s="2"/>
      <c r="J11" s="2"/>
      <c r="K11" s="2"/>
      <c r="L11" s="2"/>
      <c r="M11" s="2"/>
      <c r="N11" s="2"/>
      <c r="O11" s="2"/>
    </row>
    <row r="12" spans="1:15" ht="15.6" x14ac:dyDescent="0.3">
      <c r="A12" s="34" t="s">
        <v>7</v>
      </c>
      <c r="B12" s="55"/>
      <c r="C12" s="12" t="str">
        <f t="shared" si="0"/>
        <v/>
      </c>
      <c r="D12" s="65"/>
      <c r="H12" s="2"/>
      <c r="I12" s="2"/>
      <c r="J12" s="2"/>
      <c r="K12" s="2"/>
      <c r="L12" s="2"/>
      <c r="M12" s="2"/>
      <c r="N12" s="2"/>
      <c r="O12" s="2"/>
    </row>
    <row r="13" spans="1:15" ht="31.2" x14ac:dyDescent="0.3">
      <c r="A13" s="34" t="s">
        <v>8</v>
      </c>
      <c r="B13" s="55"/>
      <c r="C13" s="12" t="str">
        <f t="shared" si="0"/>
        <v/>
      </c>
      <c r="D13" s="65"/>
      <c r="H13" s="2"/>
      <c r="I13" s="2"/>
      <c r="J13" s="2"/>
      <c r="K13" s="2"/>
      <c r="L13" s="2"/>
      <c r="M13" s="2"/>
      <c r="N13" s="2"/>
      <c r="O13" s="2"/>
    </row>
    <row r="14" spans="1:15" ht="31.2" x14ac:dyDescent="0.3">
      <c r="A14" s="34" t="s">
        <v>9</v>
      </c>
      <c r="B14" s="55"/>
      <c r="C14" s="12" t="str">
        <f t="shared" si="0"/>
        <v/>
      </c>
      <c r="D14" s="65"/>
      <c r="H14" s="2"/>
      <c r="I14" s="2"/>
      <c r="J14" s="2"/>
      <c r="K14" s="2"/>
      <c r="L14" s="2"/>
      <c r="M14" s="2"/>
      <c r="N14" s="2"/>
      <c r="O14" s="2"/>
    </row>
    <row r="15" spans="1:15" ht="31.2" x14ac:dyDescent="0.3">
      <c r="A15" s="34" t="s">
        <v>63</v>
      </c>
      <c r="B15" s="55"/>
      <c r="C15" s="12" t="str">
        <f t="shared" si="0"/>
        <v/>
      </c>
      <c r="D15" s="65"/>
      <c r="H15" s="2"/>
      <c r="I15" s="2"/>
      <c r="J15" s="2"/>
      <c r="K15" s="2"/>
      <c r="L15" s="2"/>
      <c r="M15" s="2"/>
      <c r="N15" s="2"/>
      <c r="O15" s="2"/>
    </row>
    <row r="16" spans="1:15" ht="14.4" customHeight="1" x14ac:dyDescent="0.3">
      <c r="A16" s="85" t="s">
        <v>10</v>
      </c>
      <c r="B16" s="86"/>
      <c r="C16" s="89" t="s">
        <v>37</v>
      </c>
      <c r="D16" s="89" t="str">
        <f>IF(COUNTIF(B6:B15,"Not Met")&gt;0,"Not Met",IF(COUNTIF(B6:B15,"Detrimental")&gt;0,"Not Met",IF(COUNTIF(B6:B15,"Met")&gt;0,"Met",IF(COUNTIF(B6:B15,"N/A")&gt;0,"N/A",""""))))</f>
        <v>"</v>
      </c>
      <c r="H16" s="2"/>
      <c r="I16" s="2"/>
      <c r="J16" s="2"/>
      <c r="K16" s="2"/>
      <c r="L16" s="2"/>
      <c r="M16" s="2"/>
      <c r="N16" s="2"/>
      <c r="O16" s="2"/>
    </row>
    <row r="17" spans="1:15" ht="14.4" customHeight="1" x14ac:dyDescent="0.3">
      <c r="A17" s="87"/>
      <c r="B17" s="88"/>
      <c r="C17" s="89"/>
      <c r="D17" s="89"/>
      <c r="H17" s="2"/>
      <c r="I17" s="2"/>
      <c r="J17" s="2"/>
      <c r="K17" s="2"/>
      <c r="L17" s="2"/>
      <c r="M17" s="2"/>
      <c r="N17" s="2"/>
      <c r="O17" s="2"/>
    </row>
    <row r="18" spans="1:15" ht="31.2" x14ac:dyDescent="0.3">
      <c r="A18" s="25" t="s">
        <v>70</v>
      </c>
      <c r="B18" s="53" t="s">
        <v>39</v>
      </c>
      <c r="C18" s="24" t="s">
        <v>54</v>
      </c>
      <c r="D18" s="53" t="s">
        <v>3</v>
      </c>
    </row>
    <row r="19" spans="1:15" ht="15.6" x14ac:dyDescent="0.3">
      <c r="A19" s="25" t="s">
        <v>11</v>
      </c>
      <c r="B19" s="54"/>
      <c r="C19" s="26"/>
      <c r="D19" s="64"/>
    </row>
    <row r="20" spans="1:15" ht="14.4" customHeight="1" x14ac:dyDescent="0.3">
      <c r="A20" s="28" t="s">
        <v>161</v>
      </c>
      <c r="B20" s="90"/>
      <c r="C20" s="91" t="str">
        <f t="shared" ref="C20:C26" si="1">IF(B20="met",1,IF(OR(B20="not met",B20="detrimental"),0,IF(B20="N/A","N/A","")))</f>
        <v/>
      </c>
      <c r="D20" s="92"/>
      <c r="E20" s="32"/>
      <c r="F20" s="32"/>
      <c r="G20" s="32"/>
      <c r="H20" s="32"/>
      <c r="I20" s="32"/>
    </row>
    <row r="21" spans="1:15" ht="15.6" x14ac:dyDescent="0.3">
      <c r="A21" s="28" t="s">
        <v>73</v>
      </c>
      <c r="B21" s="90"/>
      <c r="C21" s="91" t="str">
        <f t="shared" si="1"/>
        <v/>
      </c>
      <c r="D21" s="92"/>
      <c r="E21" s="32"/>
      <c r="F21" s="32"/>
      <c r="G21" s="32"/>
      <c r="H21" s="32"/>
      <c r="I21" s="32"/>
    </row>
    <row r="22" spans="1:15" ht="15.6" x14ac:dyDescent="0.3">
      <c r="A22" s="28" t="s">
        <v>74</v>
      </c>
      <c r="B22" s="90"/>
      <c r="C22" s="91" t="str">
        <f t="shared" si="1"/>
        <v/>
      </c>
      <c r="D22" s="92"/>
      <c r="E22" s="32"/>
      <c r="F22" s="32"/>
      <c r="G22" s="32"/>
      <c r="H22" s="32"/>
      <c r="I22" s="32"/>
    </row>
    <row r="23" spans="1:15" ht="15.6" x14ac:dyDescent="0.3">
      <c r="A23" s="28" t="s">
        <v>75</v>
      </c>
      <c r="B23" s="90"/>
      <c r="C23" s="91" t="str">
        <f t="shared" si="1"/>
        <v/>
      </c>
      <c r="D23" s="92"/>
      <c r="E23" s="32"/>
      <c r="F23" s="32"/>
      <c r="G23" s="32"/>
      <c r="H23" s="32"/>
      <c r="I23" s="32"/>
    </row>
    <row r="24" spans="1:15" ht="15.6" x14ac:dyDescent="0.3">
      <c r="A24" s="28" t="s">
        <v>76</v>
      </c>
      <c r="B24" s="90"/>
      <c r="C24" s="91" t="str">
        <f t="shared" si="1"/>
        <v/>
      </c>
      <c r="D24" s="92"/>
      <c r="E24" s="32"/>
      <c r="F24" s="32"/>
      <c r="G24" s="32"/>
      <c r="H24" s="32"/>
      <c r="I24" s="32"/>
    </row>
    <row r="25" spans="1:15" ht="15.6" x14ac:dyDescent="0.3">
      <c r="A25" s="28" t="s">
        <v>77</v>
      </c>
      <c r="B25" s="90"/>
      <c r="C25" s="91" t="str">
        <f t="shared" si="1"/>
        <v/>
      </c>
      <c r="D25" s="92"/>
      <c r="E25" s="32"/>
      <c r="F25" s="32"/>
      <c r="G25" s="32"/>
      <c r="H25" s="32"/>
      <c r="I25" s="32"/>
    </row>
    <row r="26" spans="1:15" ht="46.8" x14ac:dyDescent="0.3">
      <c r="A26" s="28" t="s">
        <v>12</v>
      </c>
      <c r="B26" s="90"/>
      <c r="C26" s="91" t="str">
        <f t="shared" si="1"/>
        <v/>
      </c>
      <c r="D26" s="92"/>
      <c r="E26" s="32"/>
      <c r="F26" s="32"/>
      <c r="G26" s="32"/>
      <c r="H26" s="32"/>
      <c r="I26" s="32"/>
    </row>
    <row r="27" spans="1:15" ht="31.2" x14ac:dyDescent="0.3">
      <c r="A27" s="28" t="s">
        <v>124</v>
      </c>
      <c r="B27" s="55"/>
      <c r="C27" s="12" t="str">
        <f t="shared" ref="C27:C35" si="2">IF(B27="met",1,IF(OR(B27="not met",B27="detrimental"),0,IF(B27="N/A","N/A","")))</f>
        <v/>
      </c>
      <c r="D27" s="65"/>
      <c r="E27" s="32"/>
      <c r="F27" s="32"/>
      <c r="G27" s="32"/>
      <c r="H27" s="32"/>
      <c r="I27" s="32"/>
    </row>
    <row r="28" spans="1:15" ht="46.8" x14ac:dyDescent="0.3">
      <c r="A28" s="28" t="s">
        <v>125</v>
      </c>
      <c r="B28" s="55"/>
      <c r="C28" s="12" t="str">
        <f t="shared" si="2"/>
        <v/>
      </c>
      <c r="D28" s="65"/>
      <c r="E28" s="32"/>
      <c r="F28" s="32"/>
      <c r="G28" s="32"/>
      <c r="H28" s="32"/>
      <c r="I28" s="32"/>
    </row>
    <row r="29" spans="1:15" ht="31.2" x14ac:dyDescent="0.3">
      <c r="A29" s="28" t="s">
        <v>126</v>
      </c>
      <c r="B29" s="55"/>
      <c r="C29" s="12" t="str">
        <f t="shared" si="2"/>
        <v/>
      </c>
      <c r="D29" s="65"/>
      <c r="E29" s="32"/>
      <c r="F29" s="32"/>
      <c r="G29" s="32"/>
      <c r="H29" s="32"/>
      <c r="I29" s="32"/>
    </row>
    <row r="30" spans="1:15" ht="15.6" x14ac:dyDescent="0.3">
      <c r="A30" s="28" t="s">
        <v>127</v>
      </c>
      <c r="B30" s="55"/>
      <c r="C30" s="12" t="str">
        <f t="shared" si="2"/>
        <v/>
      </c>
      <c r="D30" s="65"/>
      <c r="E30" s="32"/>
      <c r="F30" s="32"/>
      <c r="G30" s="32"/>
      <c r="H30" s="32"/>
      <c r="I30" s="32"/>
    </row>
    <row r="31" spans="1:15" ht="31.2" x14ac:dyDescent="0.3">
      <c r="A31" s="28" t="s">
        <v>128</v>
      </c>
      <c r="B31" s="55"/>
      <c r="C31" s="12" t="str">
        <f t="shared" si="2"/>
        <v/>
      </c>
      <c r="D31" s="65"/>
      <c r="E31" s="32"/>
      <c r="F31" s="32"/>
      <c r="G31" s="32"/>
      <c r="H31" s="32"/>
      <c r="I31" s="32"/>
    </row>
    <row r="32" spans="1:15" ht="15.6" x14ac:dyDescent="0.3">
      <c r="A32" s="28" t="s">
        <v>129</v>
      </c>
      <c r="B32" s="55"/>
      <c r="C32" s="12" t="str">
        <f t="shared" si="2"/>
        <v/>
      </c>
      <c r="D32" s="65"/>
      <c r="E32" s="32"/>
      <c r="F32" s="32"/>
      <c r="G32" s="32"/>
      <c r="H32" s="32"/>
      <c r="I32" s="32"/>
    </row>
    <row r="33" spans="1:9" ht="46.8" x14ac:dyDescent="0.3">
      <c r="A33" s="28" t="s">
        <v>13</v>
      </c>
      <c r="B33" s="55"/>
      <c r="C33" s="12" t="str">
        <f t="shared" si="2"/>
        <v/>
      </c>
      <c r="D33" s="65"/>
      <c r="E33" s="32"/>
      <c r="F33" s="32"/>
      <c r="G33" s="32"/>
      <c r="H33" s="32"/>
      <c r="I33" s="32"/>
    </row>
    <row r="34" spans="1:9" ht="31.2" x14ac:dyDescent="0.3">
      <c r="A34" s="28" t="s">
        <v>14</v>
      </c>
      <c r="B34" s="55"/>
      <c r="C34" s="12" t="str">
        <f t="shared" si="2"/>
        <v/>
      </c>
      <c r="D34" s="65"/>
      <c r="E34" s="32"/>
      <c r="F34" s="32"/>
      <c r="G34" s="32"/>
      <c r="H34" s="32"/>
      <c r="I34" s="32"/>
    </row>
    <row r="35" spans="1:9" ht="46.8" x14ac:dyDescent="0.3">
      <c r="A35" s="28" t="s">
        <v>88</v>
      </c>
      <c r="B35" s="55"/>
      <c r="C35" s="11" t="str">
        <f t="shared" si="2"/>
        <v/>
      </c>
      <c r="D35" s="65"/>
      <c r="E35" s="32"/>
      <c r="F35" s="32"/>
      <c r="G35" s="32"/>
      <c r="H35" s="32"/>
      <c r="I35" s="32"/>
    </row>
    <row r="36" spans="1:9" ht="15.6" x14ac:dyDescent="0.3">
      <c r="A36" s="85" t="s">
        <v>10</v>
      </c>
      <c r="B36" s="86"/>
      <c r="C36" s="35" t="str">
        <f>IF((COUNTIF(C20:C35,0)+COUNTIF(C20:C35,1))=0,"",SUM(C20:C35))</f>
        <v/>
      </c>
      <c r="D36" s="89" t="str">
        <f>IF(COUNTIF(B20:B35,"Not Met")&gt;0,"Not Met",IF(COUNTIF(B20:B35,"Detrimental")&gt;0,"Not Met",IF(COUNTIF(B20:B35,"Met")&gt;0,"Met",IF(COUNTIF(B20:B35,"N/A")&gt;0,"N/A",""""))))</f>
        <v>"</v>
      </c>
      <c r="E36" s="32"/>
      <c r="F36" s="32"/>
      <c r="G36" s="32"/>
      <c r="H36" s="32"/>
      <c r="I36" s="32"/>
    </row>
    <row r="37" spans="1:9" ht="15.6" x14ac:dyDescent="0.3">
      <c r="A37" s="87"/>
      <c r="B37" s="88"/>
      <c r="C37" s="36" t="str">
        <f>IFERROR(C36/(COUNTIF(C20:C35,0)+COUNTIF(C20:C35,1)),"")</f>
        <v/>
      </c>
      <c r="D37" s="89"/>
      <c r="E37" s="32"/>
      <c r="F37" s="32"/>
      <c r="G37" s="32"/>
      <c r="H37" s="32"/>
      <c r="I37" s="32"/>
    </row>
    <row r="38" spans="1:9" ht="31.2" x14ac:dyDescent="0.3">
      <c r="A38" s="25" t="s">
        <v>78</v>
      </c>
      <c r="B38" s="53" t="s">
        <v>39</v>
      </c>
      <c r="C38" s="24" t="s">
        <v>54</v>
      </c>
      <c r="D38" s="53" t="s">
        <v>3</v>
      </c>
      <c r="E38" s="32"/>
      <c r="F38" s="32"/>
      <c r="G38" s="32"/>
      <c r="H38" s="32"/>
      <c r="I38" s="32"/>
    </row>
    <row r="39" spans="1:9" ht="15.6" x14ac:dyDescent="0.3">
      <c r="A39" s="25" t="s">
        <v>11</v>
      </c>
      <c r="B39" s="54"/>
      <c r="C39" s="26"/>
      <c r="D39" s="64"/>
      <c r="E39" s="32"/>
      <c r="F39" s="32"/>
      <c r="G39" s="32"/>
      <c r="H39" s="32"/>
      <c r="I39" s="32"/>
    </row>
    <row r="40" spans="1:9" ht="93.6" x14ac:dyDescent="0.3">
      <c r="A40" s="28" t="s">
        <v>87</v>
      </c>
      <c r="B40" s="55"/>
      <c r="C40" s="11" t="str">
        <f t="shared" ref="C40" si="3">IF(B40="met",1,IF(OR(B40="not met",B40="detrimental"),0,IF(B40="N/A","N/A","")))</f>
        <v/>
      </c>
      <c r="D40" s="65"/>
      <c r="E40" s="32"/>
      <c r="F40" s="32"/>
      <c r="G40" s="32"/>
      <c r="H40" s="32"/>
      <c r="I40" s="32"/>
    </row>
    <row r="41" spans="1:9" ht="15.6" x14ac:dyDescent="0.3">
      <c r="A41" s="85" t="s">
        <v>10</v>
      </c>
      <c r="B41" s="86"/>
      <c r="C41" s="35" t="str">
        <f>IF((COUNTIF(C40,0)+COUNTIF(C40,1))=0,"",SUM(C40))</f>
        <v/>
      </c>
      <c r="D41" s="89" t="str">
        <f>IF(COUNTIF(B40,"Not Met")&gt;0,"Not Met",IF(COUNTIF(B40,"Detrimental")&gt;0,"Not Met",IF(COUNTIF(B40,"Met")&gt;0,"Met",IF(COUNTIF(B40,"N/A")&gt;0,"N/A",""""))))</f>
        <v>"</v>
      </c>
      <c r="E41" s="32"/>
      <c r="F41" s="32"/>
      <c r="G41" s="32"/>
      <c r="H41" s="32"/>
      <c r="I41" s="32"/>
    </row>
    <row r="42" spans="1:9" ht="15.6" x14ac:dyDescent="0.3">
      <c r="A42" s="87"/>
      <c r="B42" s="88"/>
      <c r="C42" s="36" t="str">
        <f>IFERROR(C41/(COUNTIF(C40,0)+COUNTIF(C40,1)),"")</f>
        <v/>
      </c>
      <c r="D42" s="89"/>
      <c r="E42" s="32"/>
      <c r="F42" s="32"/>
      <c r="G42" s="32"/>
      <c r="H42" s="32"/>
      <c r="I42" s="32"/>
    </row>
    <row r="43" spans="1:9" ht="31.2" x14ac:dyDescent="0.3">
      <c r="A43" s="25" t="s">
        <v>79</v>
      </c>
      <c r="B43" s="53" t="s">
        <v>39</v>
      </c>
      <c r="C43" s="24" t="s">
        <v>54</v>
      </c>
      <c r="D43" s="53" t="s">
        <v>3</v>
      </c>
      <c r="E43" s="32"/>
      <c r="F43" s="32"/>
      <c r="G43" s="32"/>
      <c r="H43" s="32"/>
      <c r="I43" s="32"/>
    </row>
    <row r="44" spans="1:9" ht="15.6" x14ac:dyDescent="0.3">
      <c r="A44" s="25" t="s">
        <v>11</v>
      </c>
      <c r="B44" s="54"/>
      <c r="C44" s="26"/>
      <c r="D44" s="64"/>
      <c r="E44" s="32"/>
      <c r="F44" s="32"/>
      <c r="G44" s="32"/>
      <c r="H44" s="32"/>
      <c r="I44" s="32"/>
    </row>
    <row r="45" spans="1:9" ht="46.8" x14ac:dyDescent="0.3">
      <c r="A45" s="28" t="s">
        <v>15</v>
      </c>
      <c r="B45" s="55"/>
      <c r="C45" s="12" t="str">
        <f t="shared" ref="C45" si="4">IF(B45="met",1,IF(OR(B45="not met",B45="detrimental"),0,IF(B45="N/A","N/A","")))</f>
        <v/>
      </c>
      <c r="D45" s="65"/>
      <c r="E45" s="32"/>
      <c r="F45" s="32"/>
      <c r="G45" s="32"/>
      <c r="H45" s="32"/>
      <c r="I45" s="32"/>
    </row>
    <row r="46" spans="1:9" ht="15.6" x14ac:dyDescent="0.3">
      <c r="A46" s="29" t="s">
        <v>16</v>
      </c>
      <c r="B46" s="56"/>
      <c r="C46" s="30"/>
      <c r="D46" s="66"/>
      <c r="E46" s="32"/>
      <c r="F46" s="32"/>
      <c r="G46" s="32"/>
      <c r="H46" s="32"/>
      <c r="I46" s="32"/>
    </row>
    <row r="47" spans="1:9" ht="31.2" x14ac:dyDescent="0.3">
      <c r="A47" s="33" t="s">
        <v>17</v>
      </c>
      <c r="B47" s="57"/>
      <c r="C47" s="44" t="str">
        <f t="shared" ref="C47" si="5">IF(B47="met",1,IF(OR(B47="not met",B47="detrimental"),0,IF(B47="N/A","N/A","")))</f>
        <v/>
      </c>
      <c r="D47" s="67"/>
      <c r="E47" s="32"/>
      <c r="F47" s="32"/>
      <c r="G47" s="32"/>
      <c r="H47" s="32"/>
      <c r="I47" s="32"/>
    </row>
    <row r="48" spans="1:9" ht="15.6" x14ac:dyDescent="0.3">
      <c r="A48" s="85" t="s">
        <v>10</v>
      </c>
      <c r="B48" s="86"/>
      <c r="C48" s="35" t="str">
        <f>IF((COUNTIF(C45:C47,0)+COUNTIF(C45:C47,1))=0,"",SUM(C45:C47))</f>
        <v/>
      </c>
      <c r="D48" s="89" t="str">
        <f>IF(COUNTIF(B45:B47,"Not Met")&gt;0,"Not Met",IF(COUNTIF(B45:B47,"Detrimental")&gt;0,"Not Met",IF(COUNTIF(B45:B47,"Met")&gt;0,"Met",IF(COUNTIF(B45:B47,"N/A")&gt;0,"N/A",""""))))</f>
        <v>"</v>
      </c>
      <c r="E48" s="32"/>
      <c r="F48" s="32"/>
      <c r="G48" s="32"/>
      <c r="H48" s="32"/>
      <c r="I48" s="32"/>
    </row>
    <row r="49" spans="1:9" ht="15.6" x14ac:dyDescent="0.3">
      <c r="A49" s="87"/>
      <c r="B49" s="88"/>
      <c r="C49" s="36" t="str">
        <f>IFERROR(C48/(COUNTIF(C45:C47,0)+COUNTIF(C45:C47,1)),"")</f>
        <v/>
      </c>
      <c r="D49" s="89"/>
      <c r="E49" s="32"/>
      <c r="F49" s="32"/>
      <c r="G49" s="32"/>
      <c r="H49" s="32"/>
      <c r="I49" s="32"/>
    </row>
    <row r="50" spans="1:9" ht="31.2" x14ac:dyDescent="0.3">
      <c r="A50" s="25" t="s">
        <v>80</v>
      </c>
      <c r="B50" s="53" t="s">
        <v>39</v>
      </c>
      <c r="C50" s="24" t="s">
        <v>54</v>
      </c>
      <c r="D50" s="53" t="s">
        <v>3</v>
      </c>
      <c r="E50" s="32"/>
      <c r="F50" s="32"/>
      <c r="G50" s="32"/>
      <c r="H50" s="32"/>
      <c r="I50" s="32"/>
    </row>
    <row r="51" spans="1:9" ht="15.6" x14ac:dyDescent="0.3">
      <c r="A51" s="25" t="s">
        <v>11</v>
      </c>
      <c r="B51" s="54"/>
      <c r="C51" s="26"/>
      <c r="D51" s="64"/>
      <c r="E51" s="32"/>
      <c r="F51" s="32"/>
      <c r="G51" s="32"/>
      <c r="H51" s="32"/>
      <c r="I51" s="32"/>
    </row>
    <row r="52" spans="1:9" ht="46.8" x14ac:dyDescent="0.3">
      <c r="A52" s="34" t="s">
        <v>130</v>
      </c>
      <c r="B52" s="57"/>
      <c r="C52" s="44" t="str">
        <f t="shared" ref="C52:C54" si="6">IF(B52="met",1,IF(OR(B52="not met",B52="detrimental"),0,IF(B52="N/A","N/A","")))</f>
        <v/>
      </c>
      <c r="D52" s="67"/>
      <c r="E52" s="32"/>
      <c r="F52" s="32"/>
      <c r="G52" s="32"/>
      <c r="H52" s="32"/>
      <c r="I52" s="32"/>
    </row>
    <row r="53" spans="1:9" ht="31.2" x14ac:dyDescent="0.3">
      <c r="A53" s="34" t="s">
        <v>177</v>
      </c>
      <c r="B53" s="55"/>
      <c r="C53" s="12" t="str">
        <f t="shared" si="6"/>
        <v/>
      </c>
      <c r="D53" s="65"/>
      <c r="E53" s="32"/>
      <c r="F53" s="32"/>
      <c r="G53" s="32"/>
      <c r="H53" s="32"/>
      <c r="I53" s="32"/>
    </row>
    <row r="54" spans="1:9" ht="62.4" x14ac:dyDescent="0.3">
      <c r="A54" s="34" t="s">
        <v>178</v>
      </c>
      <c r="B54" s="55"/>
      <c r="C54" s="12" t="str">
        <f t="shared" si="6"/>
        <v/>
      </c>
      <c r="D54" s="68"/>
      <c r="E54" s="32"/>
      <c r="F54" s="32"/>
      <c r="G54" s="32"/>
      <c r="H54" s="32"/>
      <c r="I54" s="32"/>
    </row>
    <row r="55" spans="1:9" ht="15.6" x14ac:dyDescent="0.3">
      <c r="A55" s="29" t="s">
        <v>16</v>
      </c>
      <c r="B55" s="56"/>
      <c r="C55" s="30"/>
      <c r="D55" s="66"/>
      <c r="E55" s="32"/>
      <c r="F55" s="32"/>
      <c r="G55" s="32"/>
      <c r="H55" s="32"/>
      <c r="I55" s="32"/>
    </row>
    <row r="56" spans="1:9" ht="31.2" x14ac:dyDescent="0.3">
      <c r="A56" s="33" t="s">
        <v>89</v>
      </c>
      <c r="B56" s="57"/>
      <c r="C56" s="44" t="str">
        <f t="shared" ref="C56:C58" si="7">IF(B56="met",1,IF(OR(B56="not met",B56="detrimental"),0,IF(B56="N/A","N/A","")))</f>
        <v/>
      </c>
      <c r="D56" s="67"/>
      <c r="E56" s="32"/>
      <c r="F56" s="32"/>
      <c r="G56" s="32"/>
      <c r="H56" s="32"/>
      <c r="I56" s="32"/>
    </row>
    <row r="57" spans="1:9" ht="124.8" x14ac:dyDescent="0.3">
      <c r="A57" s="33" t="s">
        <v>90</v>
      </c>
      <c r="B57" s="57"/>
      <c r="C57" s="44" t="str">
        <f t="shared" si="7"/>
        <v/>
      </c>
      <c r="D57" s="67"/>
      <c r="E57" s="32"/>
      <c r="F57" s="32"/>
      <c r="G57" s="32"/>
      <c r="H57" s="32"/>
      <c r="I57" s="32"/>
    </row>
    <row r="58" spans="1:9" ht="78" x14ac:dyDescent="0.3">
      <c r="A58" s="33" t="s">
        <v>91</v>
      </c>
      <c r="B58" s="57"/>
      <c r="C58" s="37" t="str">
        <f t="shared" si="7"/>
        <v/>
      </c>
      <c r="D58" s="67"/>
      <c r="E58" s="32"/>
      <c r="F58" s="32"/>
      <c r="G58" s="32"/>
      <c r="H58" s="32"/>
      <c r="I58" s="32"/>
    </row>
    <row r="59" spans="1:9" ht="15.6" x14ac:dyDescent="0.3">
      <c r="A59" s="85" t="s">
        <v>10</v>
      </c>
      <c r="B59" s="86"/>
      <c r="C59" s="35" t="str">
        <f>IF((COUNTIF(C52:C58,0)+COUNTIF(C52:C58,1))=0,"",SUM(C52:C58))</f>
        <v/>
      </c>
      <c r="D59" s="89" t="str">
        <f>IF(COUNTIF(B52:B58,"Not Met")&gt;0,"Not Met",IF(COUNTIF(B52:B58,"Detrimental")&gt;0,"Not Met",IF(COUNTIF(B52:B58,"Met")&gt;0,"Met",IF(COUNTIF(B52:B58,"N/A")&gt;0,"N/A",""""))))</f>
        <v>"</v>
      </c>
      <c r="E59" s="32"/>
      <c r="F59" s="32"/>
      <c r="G59" s="32"/>
      <c r="H59" s="32"/>
      <c r="I59" s="32"/>
    </row>
    <row r="60" spans="1:9" ht="15.6" x14ac:dyDescent="0.3">
      <c r="A60" s="87"/>
      <c r="B60" s="88"/>
      <c r="C60" s="38" t="str">
        <f>IFERROR(C59/(COUNTIF(C52:C58,0)+COUNTIF(C52:C58,1)),"")</f>
        <v/>
      </c>
      <c r="D60" s="89"/>
      <c r="E60" s="32"/>
      <c r="F60" s="32"/>
      <c r="G60" s="32"/>
      <c r="H60" s="32"/>
      <c r="I60" s="32"/>
    </row>
    <row r="61" spans="1:9" ht="31.2" x14ac:dyDescent="0.3">
      <c r="A61" s="25" t="s">
        <v>81</v>
      </c>
      <c r="B61" s="53" t="s">
        <v>39</v>
      </c>
      <c r="C61" s="24" t="s">
        <v>54</v>
      </c>
      <c r="D61" s="53" t="s">
        <v>3</v>
      </c>
      <c r="E61" s="32"/>
      <c r="F61" s="32"/>
      <c r="G61" s="32"/>
      <c r="H61" s="32"/>
      <c r="I61" s="32"/>
    </row>
    <row r="62" spans="1:9" ht="15.6" x14ac:dyDescent="0.3">
      <c r="A62" s="25" t="s">
        <v>11</v>
      </c>
      <c r="B62" s="54"/>
      <c r="C62" s="26"/>
      <c r="D62" s="64"/>
      <c r="E62" s="32"/>
      <c r="F62" s="32"/>
      <c r="G62" s="32"/>
      <c r="H62" s="32"/>
      <c r="I62" s="32"/>
    </row>
    <row r="63" spans="1:9" ht="93.6" x14ac:dyDescent="0.3">
      <c r="A63" s="28" t="s">
        <v>131</v>
      </c>
      <c r="B63" s="57"/>
      <c r="C63" s="44" t="str">
        <f t="shared" ref="C63:C69" si="8">IF(B63="met",1,IF(OR(B63="not met",B63="detrimental"),0,IF(B63="N/A","N/A","")))</f>
        <v/>
      </c>
      <c r="D63" s="67"/>
      <c r="E63" s="32"/>
      <c r="F63" s="32"/>
      <c r="G63" s="32"/>
      <c r="H63" s="32"/>
      <c r="I63" s="32"/>
    </row>
    <row r="64" spans="1:9" ht="31.2" x14ac:dyDescent="0.3">
      <c r="A64" s="28" t="s">
        <v>132</v>
      </c>
      <c r="B64" s="55"/>
      <c r="C64" s="12" t="str">
        <f t="shared" si="8"/>
        <v/>
      </c>
      <c r="D64" s="65"/>
      <c r="E64" s="32"/>
      <c r="F64" s="32"/>
      <c r="G64" s="32"/>
      <c r="H64" s="32"/>
      <c r="I64" s="32"/>
    </row>
    <row r="65" spans="1:9" ht="31.2" x14ac:dyDescent="0.3">
      <c r="A65" s="28" t="s">
        <v>133</v>
      </c>
      <c r="B65" s="55"/>
      <c r="C65" s="12" t="str">
        <f t="shared" si="8"/>
        <v/>
      </c>
      <c r="D65" s="65"/>
      <c r="E65" s="32"/>
      <c r="F65" s="32"/>
      <c r="G65" s="32"/>
      <c r="H65" s="32"/>
      <c r="I65" s="32"/>
    </row>
    <row r="66" spans="1:9" ht="31.2" x14ac:dyDescent="0.3">
      <c r="A66" s="28" t="s">
        <v>134</v>
      </c>
      <c r="B66" s="55"/>
      <c r="C66" s="12" t="str">
        <f t="shared" si="8"/>
        <v/>
      </c>
      <c r="D66" s="65"/>
      <c r="E66" s="32"/>
      <c r="F66" s="32"/>
      <c r="G66" s="32"/>
      <c r="H66" s="32"/>
      <c r="I66" s="32"/>
    </row>
    <row r="67" spans="1:9" ht="46.8" x14ac:dyDescent="0.3">
      <c r="A67" s="28" t="s">
        <v>135</v>
      </c>
      <c r="B67" s="55"/>
      <c r="C67" s="12" t="str">
        <f t="shared" si="8"/>
        <v/>
      </c>
      <c r="D67" s="65"/>
      <c r="E67" s="32"/>
      <c r="F67" s="32"/>
      <c r="G67" s="32"/>
      <c r="H67" s="32"/>
      <c r="I67" s="32"/>
    </row>
    <row r="68" spans="1:9" ht="78" x14ac:dyDescent="0.3">
      <c r="A68" s="28" t="s">
        <v>92</v>
      </c>
      <c r="B68" s="55"/>
      <c r="C68" s="12" t="str">
        <f t="shared" si="8"/>
        <v/>
      </c>
      <c r="D68" s="65"/>
      <c r="E68" s="32"/>
      <c r="F68" s="32"/>
      <c r="G68" s="32"/>
      <c r="H68" s="32"/>
      <c r="I68" s="32"/>
    </row>
    <row r="69" spans="1:9" ht="46.8" x14ac:dyDescent="0.3">
      <c r="A69" s="28" t="s">
        <v>93</v>
      </c>
      <c r="B69" s="55"/>
      <c r="C69" s="11" t="str">
        <f t="shared" si="8"/>
        <v/>
      </c>
      <c r="D69" s="65"/>
      <c r="E69" s="32"/>
      <c r="F69" s="32"/>
      <c r="G69" s="32"/>
      <c r="H69" s="32"/>
      <c r="I69" s="32"/>
    </row>
    <row r="70" spans="1:9" ht="15.6" x14ac:dyDescent="0.3">
      <c r="A70" s="29" t="s">
        <v>16</v>
      </c>
      <c r="B70" s="56"/>
      <c r="C70" s="30"/>
      <c r="D70" s="66"/>
      <c r="E70" s="32"/>
      <c r="F70" s="32"/>
      <c r="G70" s="32"/>
      <c r="H70" s="32"/>
      <c r="I70" s="32"/>
    </row>
    <row r="71" spans="1:9" ht="46.8" x14ac:dyDescent="0.3">
      <c r="A71" s="33" t="s">
        <v>109</v>
      </c>
      <c r="B71" s="57"/>
      <c r="C71" s="44" t="str">
        <f t="shared" ref="C71" si="9">IF(B71="met",1,IF(OR(B71="not met",B71="detrimental"),0,IF(B71="N/A","N/A","")))</f>
        <v/>
      </c>
      <c r="D71" s="67"/>
      <c r="E71" s="32"/>
      <c r="F71" s="32"/>
      <c r="G71" s="32"/>
      <c r="H71" s="32"/>
      <c r="I71" s="32"/>
    </row>
    <row r="72" spans="1:9" ht="15.6" x14ac:dyDescent="0.3">
      <c r="A72" s="85" t="s">
        <v>10</v>
      </c>
      <c r="B72" s="86"/>
      <c r="C72" s="35" t="str">
        <f>IF((COUNTIF(C63:C71,0)+COUNTIF(C63:C71,1))=0,"",SUM(C63:C71))</f>
        <v/>
      </c>
      <c r="D72" s="89" t="str">
        <f>IF(COUNTIF(B63:B71,"Not Met")&gt;0,"Not Met",IF(COUNTIF(B63:B71,"Detrimental")&gt;0,"Not Met",IF(COUNTIF(B63:B71,"Met")&gt;0,"Met",IF(COUNTIF(B63:B71,"N/A")&gt;0,"N/A",""""))))</f>
        <v>"</v>
      </c>
      <c r="E72" s="32"/>
      <c r="F72" s="32"/>
      <c r="G72" s="32"/>
      <c r="H72" s="32"/>
      <c r="I72" s="32"/>
    </row>
    <row r="73" spans="1:9" ht="15.6" x14ac:dyDescent="0.3">
      <c r="A73" s="87"/>
      <c r="B73" s="88"/>
      <c r="C73" s="36" t="str">
        <f>IFERROR(C72/(COUNTIF(C63:C71,0)+COUNTIF(C63:C71,1)),"")</f>
        <v/>
      </c>
      <c r="D73" s="89"/>
      <c r="E73" s="32"/>
      <c r="F73" s="32"/>
      <c r="G73" s="32"/>
      <c r="H73" s="32"/>
      <c r="I73" s="32"/>
    </row>
    <row r="74" spans="1:9" ht="15.6" x14ac:dyDescent="0.3">
      <c r="A74" s="25" t="s">
        <v>71</v>
      </c>
      <c r="B74" s="53"/>
      <c r="C74" s="26"/>
      <c r="D74" s="69" t="s">
        <v>95</v>
      </c>
      <c r="E74" s="32"/>
      <c r="F74" s="32"/>
      <c r="G74" s="32"/>
      <c r="H74" s="32"/>
      <c r="I74" s="32"/>
    </row>
    <row r="75" spans="1:9" ht="15.6" x14ac:dyDescent="0.3">
      <c r="A75" s="25" t="s">
        <v>11</v>
      </c>
      <c r="B75" s="54"/>
      <c r="C75" s="26"/>
      <c r="D75" s="64"/>
      <c r="E75" s="32"/>
      <c r="F75" s="32"/>
      <c r="G75" s="32"/>
      <c r="H75" s="32"/>
      <c r="I75" s="32"/>
    </row>
    <row r="76" spans="1:9" ht="62.4" x14ac:dyDescent="0.3">
      <c r="A76" s="28" t="s">
        <v>18</v>
      </c>
      <c r="B76" s="55"/>
      <c r="C76" s="12" t="str">
        <f t="shared" ref="C76:C78" si="10">IF(B76="met",1,IF(OR(B76="not met",B76="detrimental"),0,IF(B76="N/A","N/A","")))</f>
        <v/>
      </c>
      <c r="D76" s="65"/>
      <c r="E76" s="32"/>
      <c r="F76" s="32"/>
      <c r="G76" s="32"/>
      <c r="H76" s="32"/>
      <c r="I76" s="32"/>
    </row>
    <row r="77" spans="1:9" ht="31.2" x14ac:dyDescent="0.3">
      <c r="A77" s="28" t="s">
        <v>96</v>
      </c>
      <c r="B77" s="55"/>
      <c r="C77" s="12" t="str">
        <f t="shared" si="10"/>
        <v/>
      </c>
      <c r="D77" s="65"/>
      <c r="E77" s="32"/>
      <c r="F77" s="32"/>
      <c r="G77" s="32"/>
      <c r="H77" s="32"/>
      <c r="I77" s="32"/>
    </row>
    <row r="78" spans="1:9" ht="31.2" x14ac:dyDescent="0.3">
      <c r="A78" s="28" t="s">
        <v>19</v>
      </c>
      <c r="B78" s="55"/>
      <c r="C78" s="12" t="str">
        <f t="shared" si="10"/>
        <v/>
      </c>
      <c r="D78" s="65"/>
      <c r="E78" s="32"/>
      <c r="F78" s="32"/>
      <c r="G78" s="32"/>
      <c r="H78" s="32"/>
      <c r="I78" s="32"/>
    </row>
    <row r="79" spans="1:9" ht="15.6" x14ac:dyDescent="0.3">
      <c r="A79" s="81" t="s">
        <v>55</v>
      </c>
      <c r="B79" s="78"/>
      <c r="C79" s="79"/>
      <c r="D79" s="80"/>
      <c r="E79" s="32"/>
      <c r="F79" s="32"/>
      <c r="G79" s="32"/>
      <c r="H79" s="32"/>
      <c r="I79" s="32"/>
    </row>
    <row r="80" spans="1:9" ht="15.6" x14ac:dyDescent="0.3">
      <c r="A80" s="34" t="s">
        <v>136</v>
      </c>
      <c r="B80" s="55"/>
      <c r="C80" s="12" t="str">
        <f t="shared" ref="C80:C86" si="11">IF(B80="met",1,IF(OR(B80="not met",B80="detrimental"),0,IF(B80="N/A","N/A","")))</f>
        <v/>
      </c>
      <c r="D80" s="65"/>
      <c r="E80" s="32"/>
      <c r="F80" s="32"/>
      <c r="G80" s="32"/>
      <c r="H80" s="32"/>
      <c r="I80" s="32"/>
    </row>
    <row r="81" spans="1:9" ht="15.6" x14ac:dyDescent="0.3">
      <c r="A81" s="34" t="s">
        <v>137</v>
      </c>
      <c r="B81" s="55"/>
      <c r="C81" s="12" t="str">
        <f t="shared" si="11"/>
        <v/>
      </c>
      <c r="D81" s="65"/>
      <c r="E81" s="32"/>
      <c r="F81" s="32"/>
      <c r="G81" s="32"/>
      <c r="H81" s="32"/>
      <c r="I81" s="32"/>
    </row>
    <row r="82" spans="1:9" ht="31.2" x14ac:dyDescent="0.3">
      <c r="A82" s="34" t="s">
        <v>138</v>
      </c>
      <c r="B82" s="55"/>
      <c r="C82" s="12"/>
      <c r="D82" s="65"/>
      <c r="E82" s="32"/>
      <c r="F82" s="32"/>
      <c r="G82" s="32"/>
      <c r="H82" s="32"/>
      <c r="I82" s="32"/>
    </row>
    <row r="83" spans="1:9" ht="46.8" x14ac:dyDescent="0.3">
      <c r="A83" s="34" t="s">
        <v>139</v>
      </c>
      <c r="B83" s="55"/>
      <c r="C83" s="12"/>
      <c r="D83" s="65"/>
      <c r="E83" s="32"/>
      <c r="F83" s="32"/>
      <c r="G83" s="32"/>
      <c r="H83" s="32"/>
      <c r="I83" s="32"/>
    </row>
    <row r="84" spans="1:9" ht="15.6" x14ac:dyDescent="0.3">
      <c r="A84" s="34" t="s">
        <v>140</v>
      </c>
      <c r="B84" s="55"/>
      <c r="C84" s="12" t="str">
        <f t="shared" si="11"/>
        <v/>
      </c>
      <c r="D84" s="65"/>
      <c r="E84" s="32"/>
      <c r="F84" s="32"/>
      <c r="G84" s="32"/>
      <c r="H84" s="32"/>
      <c r="I84" s="32"/>
    </row>
    <row r="85" spans="1:9" ht="15.6" x14ac:dyDescent="0.3">
      <c r="A85" s="34" t="s">
        <v>141</v>
      </c>
      <c r="B85" s="55"/>
      <c r="C85" s="12" t="str">
        <f t="shared" si="11"/>
        <v/>
      </c>
      <c r="D85" s="65"/>
      <c r="E85" s="32"/>
      <c r="F85" s="32"/>
      <c r="G85" s="32"/>
      <c r="H85" s="32"/>
      <c r="I85" s="32"/>
    </row>
    <row r="86" spans="1:9" ht="15.6" x14ac:dyDescent="0.3">
      <c r="A86" s="34" t="s">
        <v>142</v>
      </c>
      <c r="B86" s="55"/>
      <c r="C86" s="12" t="str">
        <f t="shared" si="11"/>
        <v/>
      </c>
      <c r="D86" s="65"/>
      <c r="E86" s="32"/>
      <c r="F86" s="32"/>
      <c r="G86" s="32"/>
      <c r="H86" s="32"/>
      <c r="I86" s="32"/>
    </row>
    <row r="87" spans="1:9" ht="88.5" customHeight="1" x14ac:dyDescent="0.3">
      <c r="A87" s="28" t="s">
        <v>121</v>
      </c>
      <c r="B87" s="90"/>
      <c r="C87" s="91" t="str">
        <f t="shared" ref="C87:C95" si="12">IF(B87="met",1,IF(OR(B87="not met",B87="detrimental"),0,IF(B87="N/A","N/A","")))</f>
        <v/>
      </c>
      <c r="D87" s="92"/>
      <c r="E87" s="32"/>
      <c r="F87" s="32"/>
      <c r="G87" s="32"/>
      <c r="H87" s="32"/>
      <c r="I87" s="32"/>
    </row>
    <row r="88" spans="1:9" ht="19.2" customHeight="1" x14ac:dyDescent="0.3">
      <c r="A88" s="81" t="s">
        <v>143</v>
      </c>
      <c r="B88" s="90"/>
      <c r="C88" s="91" t="str">
        <f t="shared" si="12"/>
        <v/>
      </c>
      <c r="D88" s="92"/>
      <c r="E88" s="32"/>
      <c r="F88" s="32"/>
      <c r="G88" s="32"/>
      <c r="H88" s="32"/>
      <c r="I88" s="32"/>
    </row>
    <row r="89" spans="1:9" ht="15.6" x14ac:dyDescent="0.3">
      <c r="A89" s="28" t="s">
        <v>144</v>
      </c>
      <c r="B89" s="55"/>
      <c r="C89" s="12" t="str">
        <f t="shared" si="12"/>
        <v/>
      </c>
      <c r="D89" s="65"/>
      <c r="E89" s="32"/>
      <c r="F89" s="32"/>
      <c r="G89" s="32"/>
      <c r="H89" s="32"/>
      <c r="I89" s="32"/>
    </row>
    <row r="90" spans="1:9" ht="46.8" x14ac:dyDescent="0.3">
      <c r="A90" s="28" t="s">
        <v>145</v>
      </c>
      <c r="B90" s="55"/>
      <c r="C90" s="12" t="str">
        <f t="shared" si="12"/>
        <v/>
      </c>
      <c r="D90" s="65"/>
      <c r="E90" s="32"/>
      <c r="F90" s="32"/>
      <c r="G90" s="32"/>
      <c r="H90" s="32"/>
      <c r="I90" s="32"/>
    </row>
    <row r="91" spans="1:9" ht="15.6" x14ac:dyDescent="0.3">
      <c r="A91" s="28" t="s">
        <v>146</v>
      </c>
      <c r="B91" s="55"/>
      <c r="C91" s="12" t="str">
        <f t="shared" si="12"/>
        <v/>
      </c>
      <c r="D91" s="68"/>
      <c r="E91" s="32"/>
      <c r="F91" s="32"/>
      <c r="G91" s="32"/>
      <c r="H91" s="32"/>
      <c r="I91" s="32"/>
    </row>
    <row r="92" spans="1:9" ht="15.6" x14ac:dyDescent="0.3">
      <c r="A92" s="28" t="s">
        <v>147</v>
      </c>
      <c r="B92" s="55"/>
      <c r="C92" s="12" t="str">
        <f t="shared" si="12"/>
        <v/>
      </c>
      <c r="D92" s="65"/>
      <c r="E92" s="32"/>
      <c r="F92" s="32"/>
      <c r="G92" s="32"/>
      <c r="H92" s="32"/>
      <c r="I92" s="32"/>
    </row>
    <row r="93" spans="1:9" ht="15.6" x14ac:dyDescent="0.3">
      <c r="A93" s="28" t="s">
        <v>148</v>
      </c>
      <c r="B93" s="55"/>
      <c r="C93" s="12" t="str">
        <f t="shared" si="12"/>
        <v/>
      </c>
      <c r="D93" s="65"/>
      <c r="E93" s="32"/>
      <c r="F93" s="32"/>
      <c r="G93" s="32"/>
      <c r="H93" s="32"/>
      <c r="I93" s="32"/>
    </row>
    <row r="94" spans="1:9" ht="15.6" x14ac:dyDescent="0.3">
      <c r="A94" s="28" t="s">
        <v>149</v>
      </c>
      <c r="B94" s="55"/>
      <c r="C94" s="12" t="str">
        <f t="shared" si="12"/>
        <v/>
      </c>
      <c r="D94" s="65"/>
      <c r="E94" s="32"/>
      <c r="F94" s="32"/>
      <c r="G94" s="32"/>
      <c r="H94" s="32"/>
      <c r="I94" s="32"/>
    </row>
    <row r="95" spans="1:9" ht="46.8" x14ac:dyDescent="0.3">
      <c r="A95" s="28" t="s">
        <v>150</v>
      </c>
      <c r="B95" s="55"/>
      <c r="C95" s="12" t="str">
        <f t="shared" si="12"/>
        <v/>
      </c>
      <c r="D95" s="68"/>
      <c r="E95" s="32"/>
      <c r="F95" s="32"/>
      <c r="G95" s="32"/>
      <c r="H95" s="32"/>
      <c r="I95" s="32"/>
    </row>
    <row r="96" spans="1:9" ht="31.2" x14ac:dyDescent="0.3">
      <c r="A96" s="28" t="s">
        <v>72</v>
      </c>
      <c r="B96" s="55"/>
      <c r="C96" s="12"/>
      <c r="D96" s="68"/>
      <c r="E96" s="32"/>
      <c r="F96" s="32"/>
      <c r="G96" s="32"/>
      <c r="H96" s="32"/>
      <c r="I96" s="32"/>
    </row>
    <row r="97" spans="1:9" ht="66" customHeight="1" x14ac:dyDescent="0.3">
      <c r="A97" s="84" t="s">
        <v>220</v>
      </c>
      <c r="B97" s="78"/>
      <c r="C97" s="79"/>
      <c r="D97" s="83"/>
      <c r="E97" s="32"/>
      <c r="F97" s="32"/>
      <c r="G97" s="32"/>
      <c r="H97" s="32"/>
      <c r="I97" s="32"/>
    </row>
    <row r="98" spans="1:9" ht="43.2" x14ac:dyDescent="0.3">
      <c r="A98" s="82" t="s">
        <v>169</v>
      </c>
      <c r="B98" s="55"/>
      <c r="C98" s="12"/>
      <c r="D98" s="68"/>
      <c r="E98" s="32"/>
      <c r="F98" s="32"/>
      <c r="G98" s="32"/>
      <c r="H98" s="32"/>
      <c r="I98" s="32"/>
    </row>
    <row r="99" spans="1:9" ht="28.8" x14ac:dyDescent="0.3">
      <c r="A99" s="82" t="s">
        <v>170</v>
      </c>
      <c r="B99" s="55"/>
      <c r="C99" s="12"/>
      <c r="D99" s="68"/>
      <c r="E99" s="32"/>
      <c r="F99" s="32"/>
      <c r="G99" s="32"/>
      <c r="H99" s="32"/>
      <c r="I99" s="32"/>
    </row>
    <row r="100" spans="1:9" ht="15.6" x14ac:dyDescent="0.3">
      <c r="A100" s="82" t="s">
        <v>171</v>
      </c>
      <c r="B100" s="55"/>
      <c r="C100" s="12"/>
      <c r="D100" s="68"/>
      <c r="E100" s="32"/>
      <c r="F100" s="32"/>
      <c r="G100" s="32"/>
      <c r="H100" s="32"/>
      <c r="I100" s="32"/>
    </row>
    <row r="101" spans="1:9" ht="28.8" x14ac:dyDescent="0.3">
      <c r="A101" s="82" t="s">
        <v>172</v>
      </c>
      <c r="B101" s="55"/>
      <c r="C101" s="12"/>
      <c r="D101" s="68"/>
      <c r="E101" s="32"/>
      <c r="F101" s="32"/>
      <c r="G101" s="32"/>
      <c r="H101" s="32"/>
      <c r="I101" s="32"/>
    </row>
    <row r="102" spans="1:9" ht="28.8" x14ac:dyDescent="0.3">
      <c r="A102" s="82" t="s">
        <v>173</v>
      </c>
      <c r="B102" s="55"/>
      <c r="C102" s="12"/>
      <c r="D102" s="68"/>
      <c r="E102" s="32"/>
      <c r="F102" s="32"/>
      <c r="G102" s="32"/>
      <c r="H102" s="32"/>
      <c r="I102" s="32"/>
    </row>
    <row r="103" spans="1:9" ht="15.6" x14ac:dyDescent="0.3">
      <c r="A103" s="82" t="s">
        <v>174</v>
      </c>
      <c r="B103" s="55"/>
      <c r="C103" s="12"/>
      <c r="D103" s="68"/>
      <c r="E103" s="32"/>
      <c r="F103" s="32"/>
      <c r="G103" s="32"/>
      <c r="H103" s="32"/>
      <c r="I103" s="32"/>
    </row>
    <row r="104" spans="1:9" ht="43.2" x14ac:dyDescent="0.3">
      <c r="A104" s="82" t="s">
        <v>175</v>
      </c>
      <c r="B104" s="55"/>
      <c r="C104" s="12"/>
      <c r="D104" s="68"/>
      <c r="E104" s="32"/>
      <c r="F104" s="32"/>
      <c r="G104" s="32"/>
      <c r="H104" s="32"/>
      <c r="I104" s="32"/>
    </row>
    <row r="105" spans="1:9" ht="29.4" customHeight="1" x14ac:dyDescent="0.3">
      <c r="A105" s="82" t="s">
        <v>217</v>
      </c>
      <c r="B105" s="55"/>
      <c r="C105" s="12"/>
      <c r="D105" s="68"/>
      <c r="E105" s="32"/>
      <c r="F105" s="32"/>
      <c r="G105" s="32"/>
      <c r="H105" s="32"/>
      <c r="I105" s="32"/>
    </row>
    <row r="106" spans="1:9" ht="15.6" x14ac:dyDescent="0.3">
      <c r="A106" s="29" t="s">
        <v>16</v>
      </c>
      <c r="B106" s="56"/>
      <c r="C106" s="30"/>
      <c r="D106" s="66"/>
      <c r="E106" s="32"/>
      <c r="F106" s="32"/>
      <c r="G106" s="32"/>
      <c r="H106" s="32"/>
      <c r="I106" s="32"/>
    </row>
    <row r="107" spans="1:9" ht="46.8" x14ac:dyDescent="0.3">
      <c r="A107" s="33" t="s">
        <v>176</v>
      </c>
      <c r="B107" s="57"/>
      <c r="C107" s="37" t="str">
        <f t="shared" ref="C107" si="13">IF(B107="met",1,IF(OR(B107="not met",B107="detrimental"),0,IF(B107="N/A","N/A","")))</f>
        <v/>
      </c>
      <c r="D107" s="67"/>
      <c r="E107" s="32"/>
      <c r="F107" s="32"/>
      <c r="G107" s="32"/>
      <c r="H107" s="32"/>
      <c r="I107" s="32"/>
    </row>
    <row r="108" spans="1:9" ht="15.6" x14ac:dyDescent="0.3">
      <c r="A108" s="85" t="s">
        <v>10</v>
      </c>
      <c r="B108" s="86"/>
      <c r="C108" s="35" t="str">
        <f>IF((COUNTIF(C76:C107,0)+COUNTIF(C76:C107,1))=0,"",SUM(C76:C107))</f>
        <v/>
      </c>
      <c r="D108" s="89" t="str">
        <f>IF(COUNTIF(B76:B107,"Not Met")&gt;0,"Not Met",IF(COUNTIF(B76:B107,"Detrimental")&gt;0,"Not Met",IF(COUNTIF(B76:B107,"Met")&gt;0,"Met",IF(COUNTIF(B76:B107,"N/A")&gt;0,"N/A",""""))))</f>
        <v>"</v>
      </c>
      <c r="E108" s="32"/>
      <c r="F108" s="32"/>
      <c r="G108" s="32"/>
      <c r="H108" s="32"/>
      <c r="I108" s="32"/>
    </row>
    <row r="109" spans="1:9" ht="15.6" x14ac:dyDescent="0.3">
      <c r="A109" s="87"/>
      <c r="B109" s="88"/>
      <c r="C109" s="36" t="str">
        <f>IFERROR(C108/(COUNTIF(C76:C107,0)+COUNTIF(C76:C107,1)),"")</f>
        <v/>
      </c>
      <c r="D109" s="89"/>
      <c r="E109" s="32"/>
      <c r="F109" s="32"/>
      <c r="G109" s="32"/>
      <c r="H109" s="32"/>
      <c r="I109" s="32"/>
    </row>
    <row r="110" spans="1:9" ht="31.2" x14ac:dyDescent="0.3">
      <c r="A110" s="25" t="s">
        <v>82</v>
      </c>
      <c r="B110" s="53" t="s">
        <v>39</v>
      </c>
      <c r="C110" s="21" t="s">
        <v>54</v>
      </c>
      <c r="D110" s="53" t="s">
        <v>3</v>
      </c>
      <c r="E110" s="32"/>
      <c r="F110" s="32"/>
      <c r="G110" s="32"/>
      <c r="H110" s="32"/>
      <c r="I110" s="32"/>
    </row>
    <row r="111" spans="1:9" ht="15.6" x14ac:dyDescent="0.3">
      <c r="A111" s="25" t="s">
        <v>11</v>
      </c>
      <c r="B111" s="54"/>
      <c r="C111" s="26"/>
      <c r="D111" s="64"/>
      <c r="E111" s="32"/>
      <c r="F111" s="32"/>
      <c r="G111" s="32"/>
      <c r="H111" s="32"/>
      <c r="I111" s="32"/>
    </row>
    <row r="112" spans="1:9" ht="62.4" x14ac:dyDescent="0.3">
      <c r="A112" s="34" t="s">
        <v>20</v>
      </c>
      <c r="B112" s="55"/>
      <c r="C112" s="12" t="str">
        <f t="shared" ref="C112:C115" si="14">IF(B112="met",1,IF(OR(B112="not met",B112="detrimental"),0,IF(B112="N/A","N/A","")))</f>
        <v/>
      </c>
      <c r="D112" s="65"/>
      <c r="E112" s="32"/>
      <c r="F112" s="32"/>
      <c r="G112" s="32"/>
      <c r="H112" s="32"/>
      <c r="I112" s="32"/>
    </row>
    <row r="113" spans="1:9" ht="31.2" x14ac:dyDescent="0.3">
      <c r="A113" s="34" t="s">
        <v>21</v>
      </c>
      <c r="B113" s="55"/>
      <c r="C113" s="12" t="str">
        <f t="shared" si="14"/>
        <v/>
      </c>
      <c r="D113" s="65"/>
      <c r="E113" s="32"/>
      <c r="F113" s="32"/>
      <c r="G113" s="32"/>
      <c r="H113" s="32"/>
      <c r="I113" s="32"/>
    </row>
    <row r="114" spans="1:9" ht="46.8" x14ac:dyDescent="0.3">
      <c r="A114" s="34" t="s">
        <v>22</v>
      </c>
      <c r="B114" s="55"/>
      <c r="C114" s="12" t="str">
        <f t="shared" si="14"/>
        <v/>
      </c>
      <c r="D114" s="65"/>
      <c r="E114" s="32"/>
      <c r="F114" s="32"/>
      <c r="G114" s="32"/>
      <c r="H114" s="32"/>
      <c r="I114" s="32"/>
    </row>
    <row r="115" spans="1:9" ht="62.4" x14ac:dyDescent="0.3">
      <c r="A115" s="34" t="s">
        <v>98</v>
      </c>
      <c r="B115" s="55"/>
      <c r="C115" s="11" t="str">
        <f t="shared" si="14"/>
        <v/>
      </c>
      <c r="D115" s="65"/>
      <c r="E115" s="32"/>
      <c r="F115" s="32"/>
      <c r="G115" s="32"/>
      <c r="H115" s="32"/>
      <c r="I115" s="32"/>
    </row>
    <row r="116" spans="1:9" ht="15.6" x14ac:dyDescent="0.3">
      <c r="A116" s="85" t="s">
        <v>10</v>
      </c>
      <c r="B116" s="86"/>
      <c r="C116" s="35" t="str">
        <f>IF((COUNTIF(C112:C115,0)+COUNTIF(C112:C115,1))=0,"",SUM(C112:C115))</f>
        <v/>
      </c>
      <c r="D116" s="89" t="str">
        <f>IF(COUNTIF(B112:B115,"Not Met")&gt;0,"Not Met",IF(COUNTIF(B112:B115,"Detrimental")&gt;0,"Not Met",IF(COUNTIF(B112:B115,"Met")&gt;0,"Met",IF(COUNTIF(B112:B115,"N/A")&gt;0,"N/A",""""))))</f>
        <v>"</v>
      </c>
      <c r="E116" s="32"/>
      <c r="F116" s="32"/>
      <c r="G116" s="32"/>
      <c r="H116" s="32"/>
      <c r="I116" s="32"/>
    </row>
    <row r="117" spans="1:9" ht="15.6" x14ac:dyDescent="0.3">
      <c r="A117" s="87"/>
      <c r="B117" s="88"/>
      <c r="C117" s="36" t="str">
        <f>IFERROR(C116/(COUNTIF(C112:C115,0)+COUNTIF(C112:C115,1)),"")</f>
        <v/>
      </c>
      <c r="D117" s="89"/>
      <c r="E117" s="32"/>
      <c r="F117" s="32"/>
      <c r="G117" s="32"/>
      <c r="H117" s="32"/>
      <c r="I117" s="32"/>
    </row>
    <row r="118" spans="1:9" ht="31.2" x14ac:dyDescent="0.3">
      <c r="A118" s="25" t="s">
        <v>83</v>
      </c>
      <c r="B118" s="53" t="s">
        <v>39</v>
      </c>
      <c r="C118" s="24" t="s">
        <v>54</v>
      </c>
      <c r="D118" s="53" t="s">
        <v>3</v>
      </c>
      <c r="E118" s="32"/>
      <c r="F118" s="32"/>
      <c r="G118" s="32"/>
      <c r="H118" s="32"/>
      <c r="I118" s="32"/>
    </row>
    <row r="119" spans="1:9" ht="15.6" x14ac:dyDescent="0.3">
      <c r="A119" s="25" t="s">
        <v>11</v>
      </c>
      <c r="B119" s="54"/>
      <c r="C119" s="26"/>
      <c r="D119" s="64"/>
      <c r="E119" s="32"/>
      <c r="F119" s="32"/>
      <c r="G119" s="32"/>
      <c r="H119" s="32"/>
      <c r="I119" s="32"/>
    </row>
    <row r="120" spans="1:9" ht="78" x14ac:dyDescent="0.3">
      <c r="A120" s="34" t="s">
        <v>23</v>
      </c>
      <c r="B120" s="55"/>
      <c r="C120" s="12" t="str">
        <f t="shared" ref="C120:C121" si="15">IF(B120="met",1,IF(OR(B120="not met",B120="detrimental"),0,IF(B120="N/A","N/A","")))</f>
        <v/>
      </c>
      <c r="D120" s="65"/>
      <c r="E120" s="32"/>
      <c r="F120" s="32"/>
      <c r="G120" s="32"/>
      <c r="H120" s="32"/>
      <c r="I120" s="32"/>
    </row>
    <row r="121" spans="1:9" ht="31.2" x14ac:dyDescent="0.3">
      <c r="A121" s="34" t="s">
        <v>24</v>
      </c>
      <c r="B121" s="55"/>
      <c r="C121" s="12" t="str">
        <f t="shared" si="15"/>
        <v/>
      </c>
      <c r="D121" s="65"/>
      <c r="E121" s="32"/>
      <c r="F121" s="32"/>
      <c r="G121" s="32"/>
      <c r="H121" s="32"/>
      <c r="I121" s="32"/>
    </row>
    <row r="122" spans="1:9" ht="15.6" x14ac:dyDescent="0.3">
      <c r="A122" s="29" t="s">
        <v>16</v>
      </c>
      <c r="B122" s="56"/>
      <c r="C122" s="30"/>
      <c r="D122" s="66"/>
      <c r="E122" s="32"/>
      <c r="F122" s="32"/>
      <c r="G122" s="32"/>
      <c r="H122" s="32"/>
      <c r="I122" s="32"/>
    </row>
    <row r="123" spans="1:9" ht="62.4" x14ac:dyDescent="0.3">
      <c r="A123" s="33" t="s">
        <v>25</v>
      </c>
      <c r="B123" s="57"/>
      <c r="C123" s="44" t="str">
        <f t="shared" ref="C123:C124" si="16">IF(B123="met",1,IF(OR(B123="not met",B123="detrimental"),0,IF(B123="N/A","N/A","")))</f>
        <v/>
      </c>
      <c r="D123" s="67"/>
      <c r="E123" s="32"/>
      <c r="F123" s="32"/>
      <c r="G123" s="32"/>
      <c r="H123" s="32"/>
      <c r="I123" s="32"/>
    </row>
    <row r="124" spans="1:9" ht="46.8" x14ac:dyDescent="0.3">
      <c r="A124" s="33" t="s">
        <v>99</v>
      </c>
      <c r="B124" s="57"/>
      <c r="C124" s="37" t="str">
        <f t="shared" si="16"/>
        <v/>
      </c>
      <c r="D124" s="67"/>
      <c r="E124" s="32"/>
      <c r="F124" s="32"/>
      <c r="G124" s="32"/>
      <c r="H124" s="32"/>
      <c r="I124" s="32"/>
    </row>
    <row r="125" spans="1:9" ht="15.6" x14ac:dyDescent="0.3">
      <c r="A125" s="85" t="s">
        <v>10</v>
      </c>
      <c r="B125" s="86"/>
      <c r="C125" s="35" t="str">
        <f>IF((COUNTIF(C120:C124,0)+COUNTIF(C120:C124,1))=0,"",SUM(C120:C124))</f>
        <v/>
      </c>
      <c r="D125" s="89" t="str">
        <f>IF(COUNTIF(B120:B124,"Not Met")&gt;0,"Not Met",IF(COUNTIF(B120:B124,"Detrimental")&gt;0,"Not Met",IF(COUNTIF(B120:B124,"Met")&gt;0,"Met",IF(COUNTIF(B120:B124,"N/A")&gt;0,"N/A",""""))))</f>
        <v>"</v>
      </c>
      <c r="E125" s="32"/>
      <c r="F125" s="32"/>
      <c r="G125" s="32"/>
      <c r="H125" s="32"/>
      <c r="I125" s="32"/>
    </row>
    <row r="126" spans="1:9" ht="15.6" x14ac:dyDescent="0.3">
      <c r="A126" s="87"/>
      <c r="B126" s="88"/>
      <c r="C126" s="36" t="str">
        <f>IFERROR(C125/(COUNTIF(C120:C124,0)+COUNTIF(C120:C124,1)),"")</f>
        <v/>
      </c>
      <c r="D126" s="89"/>
      <c r="E126" s="32"/>
      <c r="F126" s="32"/>
      <c r="G126" s="32"/>
      <c r="H126" s="32"/>
      <c r="I126" s="32"/>
    </row>
    <row r="127" spans="1:9" ht="31.2" x14ac:dyDescent="0.3">
      <c r="A127" s="25" t="s">
        <v>84</v>
      </c>
      <c r="B127" s="53" t="s">
        <v>39</v>
      </c>
      <c r="C127" s="21" t="s">
        <v>54</v>
      </c>
      <c r="D127" s="53" t="s">
        <v>3</v>
      </c>
      <c r="E127" s="32"/>
      <c r="F127" s="32"/>
      <c r="G127" s="32"/>
      <c r="H127" s="32"/>
      <c r="I127" s="32"/>
    </row>
    <row r="128" spans="1:9" ht="15.6" x14ac:dyDescent="0.3">
      <c r="A128" s="25" t="s">
        <v>11</v>
      </c>
      <c r="B128" s="54"/>
      <c r="C128" s="26"/>
      <c r="D128" s="64"/>
      <c r="E128" s="32"/>
      <c r="F128" s="32"/>
      <c r="G128" s="32"/>
      <c r="H128" s="32"/>
      <c r="I128" s="32"/>
    </row>
    <row r="129" spans="1:9" ht="46.8" x14ac:dyDescent="0.3">
      <c r="A129" s="27" t="s">
        <v>26</v>
      </c>
      <c r="B129" s="55"/>
      <c r="C129" s="12" t="str">
        <f t="shared" ref="C129:C137" si="17">IF(B129="met",1,IF(OR(B129="not met",B129="detrimental"),0,IF(B129="N/A","N/A","")))</f>
        <v/>
      </c>
      <c r="D129" s="68"/>
      <c r="E129" s="32"/>
      <c r="F129" s="32"/>
      <c r="G129" s="32"/>
      <c r="H129" s="32"/>
      <c r="I129" s="32"/>
    </row>
    <row r="130" spans="1:9" ht="62.4" x14ac:dyDescent="0.3">
      <c r="A130" s="34" t="s">
        <v>100</v>
      </c>
      <c r="B130" s="55"/>
      <c r="C130" s="12" t="str">
        <f t="shared" si="17"/>
        <v/>
      </c>
      <c r="D130" s="65"/>
      <c r="E130" s="32"/>
      <c r="F130" s="32"/>
      <c r="G130" s="32"/>
      <c r="H130" s="32"/>
      <c r="I130" s="32"/>
    </row>
    <row r="131" spans="1:9" ht="62.4" x14ac:dyDescent="0.3">
      <c r="A131" s="34" t="s">
        <v>27</v>
      </c>
      <c r="B131" s="55"/>
      <c r="C131" s="12" t="str">
        <f t="shared" si="17"/>
        <v/>
      </c>
      <c r="D131" s="65"/>
      <c r="E131" s="32"/>
      <c r="F131" s="32"/>
      <c r="G131" s="32"/>
      <c r="H131" s="32"/>
      <c r="I131" s="32"/>
    </row>
    <row r="132" spans="1:9" ht="31.2" x14ac:dyDescent="0.3">
      <c r="A132" s="34" t="s">
        <v>28</v>
      </c>
      <c r="B132" s="55"/>
      <c r="C132" s="12" t="str">
        <f t="shared" si="17"/>
        <v/>
      </c>
      <c r="D132" s="65"/>
      <c r="E132" s="32"/>
      <c r="F132" s="32"/>
      <c r="G132" s="32"/>
      <c r="H132" s="32"/>
      <c r="I132" s="32"/>
    </row>
    <row r="133" spans="1:9" ht="156" x14ac:dyDescent="0.3">
      <c r="A133" s="34" t="s">
        <v>102</v>
      </c>
      <c r="B133" s="55"/>
      <c r="C133" s="12" t="str">
        <f t="shared" si="17"/>
        <v/>
      </c>
      <c r="D133" s="65"/>
      <c r="E133" s="32"/>
      <c r="F133" s="32"/>
      <c r="G133" s="32"/>
      <c r="H133" s="32"/>
      <c r="I133" s="32"/>
    </row>
    <row r="134" spans="1:9" ht="46.8" x14ac:dyDescent="0.3">
      <c r="A134" s="34" t="s">
        <v>29</v>
      </c>
      <c r="B134" s="55"/>
      <c r="C134" s="12" t="str">
        <f t="shared" si="17"/>
        <v/>
      </c>
      <c r="D134" s="68"/>
      <c r="E134" s="32"/>
      <c r="F134" s="32"/>
      <c r="G134" s="32"/>
      <c r="H134" s="32"/>
      <c r="I134" s="32"/>
    </row>
    <row r="135" spans="1:9" ht="78" x14ac:dyDescent="0.3">
      <c r="A135" s="34" t="s">
        <v>104</v>
      </c>
      <c r="B135" s="55"/>
      <c r="C135" s="12" t="str">
        <f t="shared" si="17"/>
        <v/>
      </c>
      <c r="D135" s="65"/>
      <c r="E135" s="32"/>
      <c r="F135" s="32"/>
      <c r="G135" s="32"/>
      <c r="H135" s="32"/>
      <c r="I135" s="32"/>
    </row>
    <row r="136" spans="1:9" ht="93.6" x14ac:dyDescent="0.3">
      <c r="A136" s="34" t="s">
        <v>30</v>
      </c>
      <c r="B136" s="55"/>
      <c r="C136" s="12" t="str">
        <f t="shared" si="17"/>
        <v/>
      </c>
      <c r="D136" s="65"/>
      <c r="E136" s="32"/>
      <c r="F136" s="32"/>
      <c r="G136" s="32"/>
      <c r="H136" s="32"/>
      <c r="I136" s="32"/>
    </row>
    <row r="137" spans="1:9" ht="78" x14ac:dyDescent="0.3">
      <c r="A137" s="34" t="s">
        <v>31</v>
      </c>
      <c r="B137" s="55"/>
      <c r="C137" s="12" t="str">
        <f t="shared" si="17"/>
        <v/>
      </c>
      <c r="D137" s="65"/>
      <c r="E137" s="32"/>
      <c r="F137" s="32"/>
      <c r="G137" s="32"/>
      <c r="H137" s="32"/>
      <c r="I137" s="32"/>
    </row>
    <row r="138" spans="1:9" ht="15.6" x14ac:dyDescent="0.3">
      <c r="A138" s="29" t="s">
        <v>16</v>
      </c>
      <c r="B138" s="56"/>
      <c r="C138" s="30"/>
      <c r="D138" s="66"/>
      <c r="E138" s="32"/>
      <c r="F138" s="32"/>
      <c r="G138" s="32"/>
      <c r="H138" s="32"/>
      <c r="I138" s="32"/>
    </row>
    <row r="139" spans="1:9" ht="31.2" x14ac:dyDescent="0.3">
      <c r="A139" s="33" t="s">
        <v>32</v>
      </c>
      <c r="B139" s="56"/>
      <c r="C139" s="30" t="str">
        <f t="shared" ref="C139:C140" si="18">IF(B139="met",1,IF(OR(B139="not met",B139="detrimental"),0,IF(B139="N/A","N/A","")))</f>
        <v/>
      </c>
      <c r="D139" s="66"/>
      <c r="E139" s="32"/>
      <c r="F139" s="32"/>
      <c r="G139" s="32"/>
      <c r="H139" s="32"/>
      <c r="I139" s="32"/>
    </row>
    <row r="140" spans="1:9" ht="31.2" x14ac:dyDescent="0.3">
      <c r="A140" s="33" t="s">
        <v>33</v>
      </c>
      <c r="B140" s="56"/>
      <c r="C140" s="39" t="str">
        <f t="shared" si="18"/>
        <v/>
      </c>
      <c r="D140" s="66"/>
      <c r="E140" s="32"/>
      <c r="F140" s="32"/>
      <c r="G140" s="32"/>
      <c r="H140" s="32"/>
      <c r="I140" s="32"/>
    </row>
    <row r="141" spans="1:9" ht="15.6" x14ac:dyDescent="0.3">
      <c r="A141" s="85" t="s">
        <v>10</v>
      </c>
      <c r="B141" s="86"/>
      <c r="C141" s="35" t="str">
        <f>IF((COUNTIF(C129:C140,0)+COUNTIF(C129:C140,1))=0,"",SUM(C129:C140))</f>
        <v/>
      </c>
      <c r="D141" s="89" t="str">
        <f>IF(COUNTIF(B129:B140,"Not Met")&gt;0,"Not Met",IF(COUNTIF(B129:B140,"Detrimental")&gt;0,"Not Met",IF(COUNTIF(B129:B140,"Met")&gt;0,"Met",IF(COUNTIF(B129:B140,"N/A")&gt;0,"N/A",""""))))</f>
        <v>"</v>
      </c>
      <c r="E141" s="32"/>
      <c r="F141" s="32"/>
      <c r="G141" s="32"/>
      <c r="H141" s="32"/>
      <c r="I141" s="32"/>
    </row>
    <row r="142" spans="1:9" ht="15.6" x14ac:dyDescent="0.3">
      <c r="A142" s="87"/>
      <c r="B142" s="88"/>
      <c r="C142" s="36" t="str">
        <f>IFERROR(C141/(COUNTIF(C129:C140,0)+COUNTIF(C129:C140,1)),"")</f>
        <v/>
      </c>
      <c r="D142" s="89"/>
      <c r="E142" s="32"/>
      <c r="F142" s="32"/>
      <c r="G142" s="32"/>
      <c r="H142" s="32"/>
      <c r="I142" s="32"/>
    </row>
    <row r="143" spans="1:9" ht="46.8" x14ac:dyDescent="0.3">
      <c r="A143" s="25" t="s">
        <v>85</v>
      </c>
      <c r="B143" s="53" t="s">
        <v>39</v>
      </c>
      <c r="C143" s="21" t="s">
        <v>54</v>
      </c>
      <c r="D143" s="53" t="s">
        <v>3</v>
      </c>
      <c r="E143" s="32"/>
      <c r="F143" s="32"/>
      <c r="G143" s="32"/>
      <c r="H143" s="32"/>
      <c r="I143" s="32"/>
    </row>
    <row r="144" spans="1:9" ht="15.6" x14ac:dyDescent="0.3">
      <c r="A144" s="25" t="s">
        <v>11</v>
      </c>
      <c r="B144" s="54"/>
      <c r="C144" s="26"/>
      <c r="D144" s="64"/>
      <c r="E144" s="32"/>
      <c r="F144" s="32"/>
      <c r="G144" s="32"/>
      <c r="H144" s="32"/>
      <c r="I144" s="32"/>
    </row>
    <row r="145" spans="1:9" ht="15.6" x14ac:dyDescent="0.3">
      <c r="A145" s="81" t="s">
        <v>107</v>
      </c>
      <c r="B145" s="78"/>
      <c r="C145" s="79"/>
      <c r="D145" s="80"/>
      <c r="E145" s="32"/>
      <c r="F145" s="32"/>
      <c r="G145" s="32"/>
      <c r="H145" s="32"/>
      <c r="I145" s="32"/>
    </row>
    <row r="146" spans="1:9" ht="31.2" x14ac:dyDescent="0.3">
      <c r="A146" s="34" t="s">
        <v>151</v>
      </c>
      <c r="B146" s="55"/>
      <c r="C146" s="12" t="str">
        <f t="shared" ref="C146:C154" si="19">IF(B146="met",1,IF(OR(B146="not met",B146="detrimental"),0,IF(B146="N/A","N/A","")))</f>
        <v/>
      </c>
      <c r="D146" s="65"/>
      <c r="E146" s="32"/>
      <c r="F146" s="32"/>
      <c r="G146" s="32"/>
      <c r="H146" s="32"/>
      <c r="I146" s="32"/>
    </row>
    <row r="147" spans="1:9" ht="46.8" x14ac:dyDescent="0.3">
      <c r="A147" s="34" t="s">
        <v>152</v>
      </c>
      <c r="B147" s="55"/>
      <c r="C147" s="12" t="str">
        <f t="shared" si="19"/>
        <v/>
      </c>
      <c r="D147" s="65"/>
      <c r="E147" s="32"/>
      <c r="F147" s="32"/>
      <c r="G147" s="32"/>
      <c r="H147" s="32"/>
      <c r="I147" s="32"/>
    </row>
    <row r="148" spans="1:9" ht="31.2" x14ac:dyDescent="0.3">
      <c r="A148" s="34" t="s">
        <v>153</v>
      </c>
      <c r="B148" s="55"/>
      <c r="C148" s="12" t="str">
        <f t="shared" si="19"/>
        <v/>
      </c>
      <c r="D148" s="65"/>
      <c r="E148" s="32"/>
      <c r="F148" s="32"/>
      <c r="G148" s="32"/>
      <c r="H148" s="32"/>
      <c r="I148" s="32"/>
    </row>
    <row r="149" spans="1:9" ht="15.6" x14ac:dyDescent="0.3">
      <c r="A149" s="34" t="s">
        <v>154</v>
      </c>
      <c r="B149" s="55"/>
      <c r="C149" s="12" t="str">
        <f t="shared" si="19"/>
        <v/>
      </c>
      <c r="D149" s="65"/>
      <c r="E149" s="32"/>
      <c r="F149" s="32"/>
      <c r="G149" s="32"/>
      <c r="H149" s="32"/>
      <c r="I149" s="32"/>
    </row>
    <row r="150" spans="1:9" ht="31.2" x14ac:dyDescent="0.3">
      <c r="A150" s="34" t="s">
        <v>155</v>
      </c>
      <c r="B150" s="55"/>
      <c r="C150" s="12" t="str">
        <f t="shared" si="19"/>
        <v/>
      </c>
      <c r="D150" s="65"/>
      <c r="E150" s="32"/>
      <c r="F150" s="32"/>
      <c r="G150" s="32"/>
      <c r="H150" s="32"/>
      <c r="I150" s="32"/>
    </row>
    <row r="151" spans="1:9" ht="46.8" x14ac:dyDescent="0.3">
      <c r="A151" s="34" t="s">
        <v>34</v>
      </c>
      <c r="B151" s="55"/>
      <c r="C151" s="12" t="str">
        <f t="shared" si="19"/>
        <v/>
      </c>
      <c r="D151" s="65"/>
      <c r="E151" s="32"/>
      <c r="F151" s="32"/>
      <c r="G151" s="32"/>
      <c r="H151" s="32"/>
      <c r="I151" s="32"/>
    </row>
    <row r="152" spans="1:9" ht="31.2" x14ac:dyDescent="0.3">
      <c r="A152" s="34" t="s">
        <v>35</v>
      </c>
      <c r="B152" s="55"/>
      <c r="C152" s="12" t="str">
        <f t="shared" si="19"/>
        <v/>
      </c>
      <c r="D152" s="65"/>
      <c r="E152" s="32"/>
      <c r="F152" s="32"/>
      <c r="G152" s="32"/>
      <c r="H152" s="32"/>
      <c r="I152" s="32"/>
    </row>
    <row r="153" spans="1:9" ht="78" x14ac:dyDescent="0.3">
      <c r="A153" s="34" t="s">
        <v>106</v>
      </c>
      <c r="B153" s="55"/>
      <c r="C153" s="12" t="str">
        <f t="shared" si="19"/>
        <v/>
      </c>
      <c r="D153" s="65"/>
      <c r="E153" s="32"/>
      <c r="F153" s="32"/>
      <c r="G153" s="32"/>
      <c r="H153" s="32"/>
      <c r="I153" s="32"/>
    </row>
    <row r="154" spans="1:9" ht="46.8" x14ac:dyDescent="0.3">
      <c r="A154" s="34" t="s">
        <v>36</v>
      </c>
      <c r="B154" s="55"/>
      <c r="C154" s="12" t="str">
        <f t="shared" si="19"/>
        <v/>
      </c>
      <c r="D154" s="65"/>
      <c r="E154" s="32"/>
      <c r="F154" s="32"/>
      <c r="G154" s="32"/>
      <c r="H154" s="32"/>
      <c r="I154" s="32"/>
    </row>
    <row r="155" spans="1:9" ht="31.2" x14ac:dyDescent="0.3">
      <c r="A155" s="34" t="s">
        <v>156</v>
      </c>
      <c r="B155" s="57"/>
      <c r="C155" s="44" t="str">
        <f t="shared" ref="C155:C159" si="20">IF(B155="met",1,IF(OR(B155="not met",B155="detrimental"),0,IF(B155="N/A","N/A","")))</f>
        <v/>
      </c>
      <c r="D155" s="67"/>
      <c r="E155" s="32"/>
      <c r="F155" s="32"/>
      <c r="G155" s="32"/>
      <c r="H155" s="32"/>
      <c r="I155" s="32"/>
    </row>
    <row r="156" spans="1:9" ht="46.8" x14ac:dyDescent="0.3">
      <c r="A156" s="34" t="s">
        <v>157</v>
      </c>
      <c r="B156" s="55"/>
      <c r="C156" s="12" t="str">
        <f t="shared" si="20"/>
        <v/>
      </c>
      <c r="D156" s="65"/>
      <c r="E156" s="32"/>
      <c r="F156" s="32"/>
      <c r="G156" s="32"/>
      <c r="H156" s="32"/>
      <c r="I156" s="32"/>
    </row>
    <row r="157" spans="1:9" ht="31.2" x14ac:dyDescent="0.3">
      <c r="A157" s="34" t="s">
        <v>158</v>
      </c>
      <c r="B157" s="55"/>
      <c r="C157" s="12" t="str">
        <f t="shared" si="20"/>
        <v/>
      </c>
      <c r="D157" s="65"/>
      <c r="E157" s="32"/>
      <c r="F157" s="32"/>
      <c r="G157" s="32"/>
      <c r="H157" s="32"/>
      <c r="I157" s="32"/>
    </row>
    <row r="158" spans="1:9" ht="46.8" x14ac:dyDescent="0.3">
      <c r="A158" s="34" t="s">
        <v>159</v>
      </c>
      <c r="B158" s="55"/>
      <c r="C158" s="12" t="str">
        <f t="shared" si="20"/>
        <v/>
      </c>
      <c r="D158" s="65"/>
      <c r="E158" s="32"/>
      <c r="F158" s="32"/>
      <c r="G158" s="32"/>
      <c r="H158" s="32"/>
      <c r="I158" s="32"/>
    </row>
    <row r="159" spans="1:9" ht="31.2" x14ac:dyDescent="0.3">
      <c r="A159" s="34" t="s">
        <v>160</v>
      </c>
      <c r="B159" s="55"/>
      <c r="C159" s="11" t="str">
        <f t="shared" si="20"/>
        <v/>
      </c>
      <c r="D159" s="65"/>
      <c r="E159" s="32"/>
      <c r="F159" s="32"/>
      <c r="G159" s="32"/>
      <c r="H159" s="32"/>
      <c r="I159" s="32"/>
    </row>
    <row r="160" spans="1:9" ht="15.6" x14ac:dyDescent="0.3">
      <c r="A160" s="85" t="s">
        <v>10</v>
      </c>
      <c r="B160" s="86"/>
      <c r="C160" s="35" t="str">
        <f>IF((COUNTIF(C146:C159,0)+COUNTIF(C146:C159,1))=0,"",SUM(C146:C159))</f>
        <v/>
      </c>
      <c r="D160" s="89" t="str">
        <f>IF(COUNTIF(B146:B159,"Not Met")&gt;0,"Not Met",IF(COUNTIF(B146:B159,"Detrimental")&gt;0,"Not Met",IF(COUNTIF(B146:B159,"Met")&gt;0,"Met",IF(COUNTIF(B146:B159,"N/A")&gt;0,"N/A",""""))))</f>
        <v>"</v>
      </c>
      <c r="E160" s="32"/>
      <c r="F160" s="32"/>
      <c r="G160" s="32"/>
      <c r="H160" s="32"/>
      <c r="I160" s="32"/>
    </row>
    <row r="161" spans="1:9" ht="15.6" x14ac:dyDescent="0.3">
      <c r="A161" s="87"/>
      <c r="B161" s="88"/>
      <c r="C161" s="36" t="str">
        <f>IFERROR(C160/(COUNTIF(C146:C159,0)+COUNTIF(C146:C159,1)),"")</f>
        <v/>
      </c>
      <c r="D161" s="89"/>
      <c r="E161" s="32"/>
      <c r="F161" s="32"/>
      <c r="G161" s="32"/>
      <c r="H161" s="32"/>
      <c r="I161" s="32"/>
    </row>
    <row r="162" spans="1:9" ht="15.6" x14ac:dyDescent="0.3">
      <c r="A162" s="43" t="s">
        <v>110</v>
      </c>
      <c r="B162" s="58"/>
      <c r="C162" s="42"/>
      <c r="D162" s="70"/>
      <c r="E162" s="32"/>
      <c r="F162" s="32"/>
      <c r="G162" s="32"/>
      <c r="H162" s="32"/>
      <c r="I162" s="32"/>
    </row>
    <row r="163" spans="1:9" ht="16.2" thickBot="1" x14ac:dyDescent="0.35">
      <c r="A163" s="13"/>
      <c r="B163" s="59"/>
      <c r="C163" s="45"/>
      <c r="D163" s="71"/>
      <c r="E163" s="32"/>
      <c r="F163" s="32"/>
      <c r="G163" s="32"/>
      <c r="H163" s="32"/>
      <c r="I163" s="32"/>
    </row>
    <row r="164" spans="1:9" ht="15.6" x14ac:dyDescent="0.3">
      <c r="A164" s="14" t="s">
        <v>0</v>
      </c>
      <c r="B164" s="46">
        <f>IF($B$167=0,"",COUNTIF($B$20:$B$159,A164))</f>
        <v>0</v>
      </c>
      <c r="C164" s="15"/>
      <c r="D164" s="72"/>
      <c r="E164" s="32"/>
      <c r="F164" s="32"/>
      <c r="G164" s="32"/>
      <c r="H164" s="32"/>
      <c r="I164" s="32"/>
    </row>
    <row r="165" spans="1:9" ht="15.6" x14ac:dyDescent="0.3">
      <c r="A165" s="16" t="s">
        <v>1</v>
      </c>
      <c r="B165" s="47">
        <f>IF($B$167=0,"",COUNTIF($B$20:$B$159,A165))</f>
        <v>0</v>
      </c>
      <c r="C165" s="15"/>
      <c r="D165" s="72"/>
      <c r="E165" s="32"/>
      <c r="F165" s="32"/>
      <c r="G165" s="32"/>
      <c r="H165" s="32"/>
      <c r="I165" s="32"/>
    </row>
    <row r="166" spans="1:9" ht="15.6" x14ac:dyDescent="0.3">
      <c r="A166" s="16" t="s">
        <v>58</v>
      </c>
      <c r="B166" s="47">
        <f>IF($B$167=0,"",COUNTIF($B$20:$B$159,A166))</f>
        <v>0</v>
      </c>
      <c r="C166" s="15"/>
      <c r="D166" s="72"/>
      <c r="E166" s="32"/>
      <c r="F166" s="32"/>
      <c r="G166" s="32"/>
      <c r="H166" s="32"/>
      <c r="I166" s="32"/>
    </row>
    <row r="167" spans="1:9" ht="15.6" x14ac:dyDescent="0.3">
      <c r="A167" s="17" t="s">
        <v>40</v>
      </c>
      <c r="B167" s="48" t="str">
        <f>IF(COUNTIF($B$20:$B$159,A164)+COUNTIF($B$20:$B$159,A165)+COUNTIF($B$20:$B$159,A166)=0,"",COUNTIF($B$20:$B$159,A164)+COUNTIF($B$20:$B$159,A165)+COUNTIF($B$20:$B$159,A166))</f>
        <v/>
      </c>
      <c r="C167" s="15"/>
      <c r="D167" s="72"/>
      <c r="E167" s="32"/>
      <c r="F167" s="32"/>
      <c r="G167" s="32"/>
      <c r="H167" s="32"/>
      <c r="I167" s="32"/>
    </row>
    <row r="168" spans="1:9" ht="15.6" x14ac:dyDescent="0.3">
      <c r="A168" s="18" t="s">
        <v>41</v>
      </c>
      <c r="B168" s="49" t="str">
        <f>IFERROR(B164/B167,"")</f>
        <v/>
      </c>
      <c r="C168" s="19"/>
      <c r="D168" s="71"/>
      <c r="E168" s="32"/>
      <c r="F168" s="32"/>
      <c r="G168" s="32"/>
      <c r="H168" s="32"/>
      <c r="I168" s="32"/>
    </row>
    <row r="169" spans="1:9" ht="15.6" x14ac:dyDescent="0.3">
      <c r="A169" s="41" t="s">
        <v>112</v>
      </c>
      <c r="B169" s="50" t="str">
        <f>IF(B162="yes",-0.2,IF(OR(B162="no"),D1241,IF(B162="NA","NA","")))</f>
        <v/>
      </c>
      <c r="C169" s="19"/>
      <c r="D169" s="71"/>
      <c r="E169" s="32"/>
      <c r="F169" s="32"/>
      <c r="G169" s="32"/>
      <c r="H169" s="32"/>
      <c r="I169" s="32"/>
    </row>
    <row r="170" spans="1:9" ht="16.2" thickBot="1" x14ac:dyDescent="0.35">
      <c r="A170" s="20" t="s">
        <v>59</v>
      </c>
      <c r="B170" s="51" t="e">
        <f>IF(B168&gt;0,IF(B166&gt;0,0,(B168+B169)),"")</f>
        <v>#VALUE!</v>
      </c>
      <c r="C170" s="45"/>
      <c r="D170" s="59"/>
      <c r="E170" s="32"/>
      <c r="F170" s="32"/>
      <c r="G170" s="32"/>
      <c r="H170" s="32"/>
      <c r="I170" s="32"/>
    </row>
    <row r="171" spans="1:9" ht="15.6" x14ac:dyDescent="0.3">
      <c r="A171" s="13"/>
      <c r="B171" s="59"/>
      <c r="C171" s="45"/>
      <c r="D171" s="71"/>
      <c r="E171" s="32"/>
      <c r="F171" s="32"/>
      <c r="G171" s="32"/>
      <c r="H171" s="32"/>
      <c r="I171" s="32"/>
    </row>
    <row r="172" spans="1:9" ht="15.6" x14ac:dyDescent="0.3">
      <c r="A172" s="13"/>
      <c r="B172" s="59"/>
      <c r="C172" s="45"/>
      <c r="D172" s="71"/>
      <c r="E172" s="32"/>
      <c r="F172" s="32"/>
      <c r="G172" s="32"/>
      <c r="H172" s="32"/>
      <c r="I172" s="32"/>
    </row>
    <row r="173" spans="1:9" ht="15.6" x14ac:dyDescent="0.3">
      <c r="A173" s="13"/>
      <c r="B173" s="59"/>
      <c r="C173" s="45"/>
      <c r="D173" s="71"/>
      <c r="E173" s="32"/>
      <c r="F173" s="32"/>
      <c r="G173" s="32"/>
      <c r="H173" s="32"/>
      <c r="I173" s="32"/>
    </row>
    <row r="174" spans="1:9" ht="15.6" x14ac:dyDescent="0.3">
      <c r="A174" s="13"/>
      <c r="B174" s="59"/>
      <c r="C174" s="45"/>
      <c r="D174" s="71"/>
      <c r="E174" s="32"/>
      <c r="F174" s="32"/>
      <c r="G174" s="32"/>
      <c r="H174" s="32"/>
      <c r="I174" s="32"/>
    </row>
    <row r="175" spans="1:9" ht="15.6" x14ac:dyDescent="0.3">
      <c r="A175" s="13"/>
      <c r="B175" s="59"/>
      <c r="C175" s="45"/>
      <c r="D175" s="71"/>
      <c r="E175" s="32"/>
      <c r="F175" s="32"/>
      <c r="G175" s="32"/>
      <c r="H175" s="32"/>
      <c r="I175" s="32"/>
    </row>
    <row r="176" spans="1:9" ht="15.6" x14ac:dyDescent="0.3">
      <c r="A176" s="13"/>
      <c r="B176" s="59"/>
      <c r="C176" s="45"/>
      <c r="D176" s="71"/>
      <c r="E176" s="32"/>
      <c r="F176" s="32"/>
      <c r="G176" s="32"/>
      <c r="H176" s="32"/>
      <c r="I176" s="32"/>
    </row>
    <row r="177" spans="1:9" ht="15.6" x14ac:dyDescent="0.3">
      <c r="A177" s="13"/>
      <c r="B177" s="59"/>
      <c r="C177" s="45"/>
      <c r="D177" s="71"/>
      <c r="E177" s="32"/>
      <c r="F177" s="32"/>
      <c r="G177" s="32"/>
      <c r="H177" s="32"/>
      <c r="I177" s="32"/>
    </row>
    <row r="178" spans="1:9" ht="15.6" x14ac:dyDescent="0.3">
      <c r="A178" s="13"/>
      <c r="B178" s="59"/>
      <c r="C178" s="45"/>
      <c r="D178" s="71"/>
      <c r="E178" s="32"/>
      <c r="F178" s="32"/>
      <c r="G178" s="32"/>
      <c r="H178" s="32"/>
      <c r="I178" s="32"/>
    </row>
    <row r="179" spans="1:9" ht="15.6" x14ac:dyDescent="0.3">
      <c r="A179" s="12" t="s">
        <v>118</v>
      </c>
      <c r="B179" s="77">
        <f>SUM(B164:B166)</f>
        <v>0</v>
      </c>
      <c r="C179" s="45"/>
      <c r="D179" s="71"/>
      <c r="E179" s="32"/>
      <c r="F179" s="32"/>
      <c r="G179" s="32"/>
      <c r="H179" s="32"/>
      <c r="I179" s="32"/>
    </row>
    <row r="180" spans="1:9" ht="15.6" x14ac:dyDescent="0.3">
      <c r="A180" s="55" t="s">
        <v>38</v>
      </c>
      <c r="B180" s="47">
        <f>IF($B$167=0,"",COUNTIF($B$20:$B$159,A180))</f>
        <v>0</v>
      </c>
      <c r="C180" s="45"/>
      <c r="D180" s="71"/>
      <c r="E180" s="32"/>
      <c r="F180" s="32"/>
      <c r="G180" s="32"/>
      <c r="H180" s="32"/>
      <c r="I180" s="32"/>
    </row>
    <row r="181" spans="1:9" ht="15.6" x14ac:dyDescent="0.3">
      <c r="A181" s="12" t="s">
        <v>122</v>
      </c>
      <c r="B181" s="12">
        <f>B179+B180</f>
        <v>0</v>
      </c>
      <c r="C181" s="45"/>
      <c r="D181" s="71"/>
      <c r="E181" s="32"/>
      <c r="F181" s="32"/>
      <c r="G181" s="32"/>
      <c r="H181" s="32"/>
      <c r="I181" s="32"/>
    </row>
    <row r="182" spans="1:9" ht="15.6" x14ac:dyDescent="0.3">
      <c r="A182" s="13"/>
      <c r="B182" s="59"/>
      <c r="C182" s="45"/>
      <c r="D182" s="71"/>
      <c r="E182" s="32"/>
      <c r="F182" s="32"/>
      <c r="G182" s="32"/>
      <c r="H182" s="32"/>
      <c r="I182" s="32"/>
    </row>
    <row r="183" spans="1:9" ht="15.6" x14ac:dyDescent="0.3">
      <c r="A183" s="13"/>
      <c r="B183" s="59"/>
      <c r="C183" s="45"/>
      <c r="D183" s="71"/>
    </row>
    <row r="184" spans="1:9" ht="15.6" x14ac:dyDescent="0.3">
      <c r="A184" s="13"/>
      <c r="B184" s="59"/>
      <c r="C184" s="45"/>
      <c r="D184" s="71"/>
    </row>
  </sheetData>
  <sheetProtection selectLockedCells="1"/>
  <mergeCells count="29">
    <mergeCell ref="D41:D42"/>
    <mergeCell ref="B87:B88"/>
    <mergeCell ref="C87:C88"/>
    <mergeCell ref="D87:D88"/>
    <mergeCell ref="D72:D73"/>
    <mergeCell ref="D48:D49"/>
    <mergeCell ref="D59:D60"/>
    <mergeCell ref="A59:B60"/>
    <mergeCell ref="A48:B49"/>
    <mergeCell ref="A72:B73"/>
    <mergeCell ref="A41:B42"/>
    <mergeCell ref="D16:D17"/>
    <mergeCell ref="C16:C17"/>
    <mergeCell ref="D36:D37"/>
    <mergeCell ref="B20:B26"/>
    <mergeCell ref="C20:C26"/>
    <mergeCell ref="D20:D26"/>
    <mergeCell ref="A16:B17"/>
    <mergeCell ref="A36:B37"/>
    <mergeCell ref="D108:D109"/>
    <mergeCell ref="D116:D117"/>
    <mergeCell ref="D160:D161"/>
    <mergeCell ref="D125:D126"/>
    <mergeCell ref="D141:D142"/>
    <mergeCell ref="A160:B161"/>
    <mergeCell ref="A108:B109"/>
    <mergeCell ref="A116:B117"/>
    <mergeCell ref="A141:B142"/>
    <mergeCell ref="A125:B126"/>
  </mergeCells>
  <conditionalFormatting sqref="B181">
    <cfRule type="expression" dxfId="22" priority="13">
      <formula>$B$181&lt;78</formula>
    </cfRule>
  </conditionalFormatting>
  <conditionalFormatting sqref="B146:B159 B80:B96 B98:B105">
    <cfRule type="containsBlanks" dxfId="21" priority="12">
      <formula>LEN(TRIM(B80))=0</formula>
    </cfRule>
  </conditionalFormatting>
  <conditionalFormatting sqref="B129:B137 B139:B140">
    <cfRule type="containsBlanks" dxfId="20" priority="11">
      <formula>LEN(TRIM(B129))=0</formula>
    </cfRule>
  </conditionalFormatting>
  <conditionalFormatting sqref="B120:B121 B123:B124">
    <cfRule type="containsBlanks" dxfId="19" priority="10">
      <formula>LEN(TRIM(B120))=0</formula>
    </cfRule>
  </conditionalFormatting>
  <conditionalFormatting sqref="B112:B115">
    <cfRule type="containsBlanks" dxfId="18" priority="9">
      <formula>LEN(TRIM(B112))=0</formula>
    </cfRule>
  </conditionalFormatting>
  <conditionalFormatting sqref="B76:B78 B107">
    <cfRule type="containsBlanks" dxfId="17" priority="8">
      <formula>LEN(TRIM(B76))=0</formula>
    </cfRule>
  </conditionalFormatting>
  <conditionalFormatting sqref="B63:B69 B71">
    <cfRule type="containsBlanks" dxfId="16" priority="7">
      <formula>LEN(TRIM(B63))=0</formula>
    </cfRule>
  </conditionalFormatting>
  <conditionalFormatting sqref="B52:B54 B56:B58">
    <cfRule type="containsBlanks" dxfId="15" priority="6">
      <formula>LEN(TRIM(B52))=0</formula>
    </cfRule>
  </conditionalFormatting>
  <conditionalFormatting sqref="B45 B47">
    <cfRule type="containsBlanks" dxfId="14" priority="5">
      <formula>LEN(TRIM(B45))=0</formula>
    </cfRule>
  </conditionalFormatting>
  <conditionalFormatting sqref="B40">
    <cfRule type="containsBlanks" dxfId="13" priority="4">
      <formula>LEN(TRIM(B40))=0</formula>
    </cfRule>
  </conditionalFormatting>
  <conditionalFormatting sqref="B20:B35">
    <cfRule type="containsBlanks" dxfId="12" priority="3">
      <formula>LEN(TRIM(B20))=0</formula>
    </cfRule>
  </conditionalFormatting>
  <conditionalFormatting sqref="B6:B15">
    <cfRule type="containsBlanks" dxfId="11" priority="2">
      <formula>LEN(TRIM(B6))=0</formula>
    </cfRule>
  </conditionalFormatting>
  <conditionalFormatting sqref="D6:D159">
    <cfRule type="expression" dxfId="10" priority="1">
      <formula>AND(D6="",B6="Not Met")</formula>
    </cfRule>
  </conditionalFormatting>
  <dataValidations count="2">
    <dataValidation type="list" allowBlank="1" showInputMessage="1" showErrorMessage="1" sqref="B63:B69 B112:B115 B139:B140 B146:B159 B45 B56:B58 B20:B35 B76:B78 B107 B120:B121 B40 B129:B137 B6:B15 B52:B54 B47 B71:B74 B123:B124 A180 B80:B96 B98:B105" xr:uid="{031EF4D9-4104-4FFC-8BEA-44E830A492F8}">
      <formula1>$H$4:$H$8</formula1>
    </dataValidation>
    <dataValidation type="list" allowBlank="1" showInputMessage="1" showErrorMessage="1" sqref="B162" xr:uid="{54F520ED-3CFD-4A7A-BF70-38E9E7C99943}">
      <formula1>"YES, NO"</formula1>
    </dataValidation>
  </dataValidations>
  <pageMargins left="0.7" right="0.7" top="0.75" bottom="0.75" header="0.3" footer="0.3"/>
  <pageSetup paperSize="9" scale="43" fitToHeight="0" orientation="portrait" r:id="rId1"/>
  <headerFooter>
    <oddHeader>&amp;LORGANISATION NAME INDIVIDUAL REPORT MONTH YEAR
ADVISER: Name of Adviser 
FILE REFERENCE: Insert File Reference</oddHeader>
  </headerFooter>
  <drawing r:id="rId2"/>
  <legacyDrawing r:id="rId3"/>
  <oleObjects>
    <mc:AlternateContent xmlns:mc="http://schemas.openxmlformats.org/markup-compatibility/2006">
      <mc:Choice Requires="x14">
        <oleObject progId="Word.Document.8" dvAspect="DVASPECT_ICON" shapeId="1030" r:id="rId4">
          <objectPr locked="0" defaultSize="0" autoPict="0" r:id="rId5">
            <anchor moveWithCells="1">
              <from>
                <xdr:col>0</xdr:col>
                <xdr:colOff>2179320</xdr:colOff>
                <xdr:row>172</xdr:row>
                <xdr:rowOff>76200</xdr:rowOff>
              </from>
              <to>
                <xdr:col>0</xdr:col>
                <xdr:colOff>3093720</xdr:colOff>
                <xdr:row>176</xdr:row>
                <xdr:rowOff>76200</xdr:rowOff>
              </to>
            </anchor>
          </objectPr>
        </oleObject>
      </mc:Choice>
      <mc:Fallback>
        <oleObject progId="Word.Document.8" dvAspect="DVASPECT_ICON" shapeId="1030" r:id="rId4"/>
      </mc:Fallback>
    </mc:AlternateContent>
    <mc:AlternateContent xmlns:mc="http://schemas.openxmlformats.org/markup-compatibility/2006">
      <mc:Choice Requires="x14">
        <oleObject progId="Word.Document.8" shapeId="1029" r:id="rId6">
          <objectPr defaultSize="0" r:id="rId7">
            <anchor moveWithCells="1">
              <from>
                <xdr:col>0</xdr:col>
                <xdr:colOff>0</xdr:colOff>
                <xdr:row>218</xdr:row>
                <xdr:rowOff>60960</xdr:rowOff>
              </from>
              <to>
                <xdr:col>2</xdr:col>
                <xdr:colOff>472440</xdr:colOff>
                <xdr:row>219</xdr:row>
                <xdr:rowOff>152400</xdr:rowOff>
              </to>
            </anchor>
          </objectPr>
        </oleObject>
      </mc:Choice>
      <mc:Fallback>
        <oleObject progId="Word.Document.8" shapeId="1029"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23DA-11C6-425B-88F2-6474695EF50A}">
  <sheetPr>
    <pageSetUpPr fitToPage="1"/>
  </sheetPr>
  <dimension ref="A1:I140"/>
  <sheetViews>
    <sheetView tabSelected="1" view="pageLayout" topLeftCell="A74" zoomScale="80" zoomScaleNormal="100" zoomScalePageLayoutView="80" workbookViewId="0">
      <selection activeCell="D86" sqref="D86"/>
    </sheetView>
  </sheetViews>
  <sheetFormatPr defaultRowHeight="14.4" x14ac:dyDescent="0.3"/>
  <cols>
    <col min="1" max="1" width="52.33203125" style="3" customWidth="1"/>
    <col min="2" max="2" width="16.5546875" style="52" customWidth="1"/>
    <col min="3" max="3" width="15" style="3" customWidth="1"/>
    <col min="4" max="4" width="52.33203125" style="52" customWidth="1"/>
    <col min="5" max="5" width="21.44140625" style="10" customWidth="1"/>
    <col min="6" max="6" width="8" customWidth="1"/>
    <col min="7" max="7" width="10.109375" customWidth="1"/>
  </cols>
  <sheetData>
    <row r="1" spans="1:9" ht="18.600000000000001" customHeight="1" x14ac:dyDescent="0.3">
      <c r="A1" s="6" t="s">
        <v>117</v>
      </c>
      <c r="B1" s="60"/>
      <c r="C1" s="7"/>
      <c r="D1" s="60"/>
    </row>
    <row r="2" spans="1:9" ht="13.95" customHeight="1" x14ac:dyDescent="0.3">
      <c r="A2" s="8"/>
      <c r="B2" s="60"/>
      <c r="C2" s="7"/>
      <c r="D2" s="60"/>
    </row>
    <row r="3" spans="1:9" ht="25.5" customHeight="1" x14ac:dyDescent="0.3">
      <c r="A3" s="8"/>
      <c r="B3" s="60"/>
      <c r="C3" s="7"/>
      <c r="D3" s="60"/>
    </row>
    <row r="4" spans="1:9" ht="58.5" customHeight="1" x14ac:dyDescent="0.3">
      <c r="A4" s="23" t="s">
        <v>69</v>
      </c>
      <c r="B4" s="53" t="s">
        <v>39</v>
      </c>
      <c r="C4" s="24" t="s">
        <v>54</v>
      </c>
      <c r="D4" s="53" t="s">
        <v>3</v>
      </c>
      <c r="H4" s="1" t="s">
        <v>0</v>
      </c>
      <c r="I4" s="1"/>
    </row>
    <row r="5" spans="1:9" ht="23.25" customHeight="1" x14ac:dyDescent="0.3">
      <c r="A5" s="25" t="s">
        <v>2</v>
      </c>
      <c r="B5" s="54"/>
      <c r="C5" s="26"/>
      <c r="D5" s="64"/>
      <c r="H5" s="1" t="s">
        <v>1</v>
      </c>
      <c r="I5" s="1"/>
    </row>
    <row r="6" spans="1:9" ht="52.5" customHeight="1" x14ac:dyDescent="0.3">
      <c r="A6" s="34" t="s">
        <v>4</v>
      </c>
      <c r="B6" s="55"/>
      <c r="C6" s="12" t="str">
        <f>IF(B6="","","N/A")</f>
        <v/>
      </c>
      <c r="D6" s="65"/>
      <c r="H6" s="1" t="s">
        <v>58</v>
      </c>
      <c r="I6" s="1"/>
    </row>
    <row r="7" spans="1:9" ht="67.2" customHeight="1" x14ac:dyDescent="0.3">
      <c r="A7" s="34" t="s">
        <v>61</v>
      </c>
      <c r="B7" s="55"/>
      <c r="C7" s="12" t="str">
        <f t="shared" ref="C7:C15" si="0">IF(B7="","","N/A")</f>
        <v/>
      </c>
      <c r="D7" s="65"/>
      <c r="H7" s="1" t="s">
        <v>38</v>
      </c>
    </row>
    <row r="8" spans="1:9" ht="31.2" x14ac:dyDescent="0.3">
      <c r="A8" s="34" t="s">
        <v>60</v>
      </c>
      <c r="B8" s="55"/>
      <c r="C8" s="12" t="str">
        <f t="shared" si="0"/>
        <v/>
      </c>
      <c r="D8" s="65"/>
    </row>
    <row r="9" spans="1:9" ht="31.2" x14ac:dyDescent="0.3">
      <c r="A9" s="34" t="s">
        <v>5</v>
      </c>
      <c r="B9" s="55"/>
      <c r="C9" s="12" t="str">
        <f t="shared" si="0"/>
        <v/>
      </c>
      <c r="D9" s="65"/>
    </row>
    <row r="10" spans="1:9" ht="31.2" x14ac:dyDescent="0.3">
      <c r="A10" s="34" t="s">
        <v>6</v>
      </c>
      <c r="B10" s="55"/>
      <c r="C10" s="12" t="str">
        <f t="shared" si="0"/>
        <v/>
      </c>
      <c r="D10" s="65"/>
    </row>
    <row r="11" spans="1:9" ht="61.95" customHeight="1" x14ac:dyDescent="0.3">
      <c r="A11" s="34" t="s">
        <v>62</v>
      </c>
      <c r="B11" s="55"/>
      <c r="C11" s="12" t="str">
        <f t="shared" si="0"/>
        <v/>
      </c>
      <c r="D11" s="65"/>
    </row>
    <row r="12" spans="1:9" ht="15.6" x14ac:dyDescent="0.3">
      <c r="A12" s="34" t="s">
        <v>7</v>
      </c>
      <c r="B12" s="55"/>
      <c r="C12" s="12" t="str">
        <f t="shared" si="0"/>
        <v/>
      </c>
      <c r="D12" s="65"/>
    </row>
    <row r="13" spans="1:9" ht="31.2" x14ac:dyDescent="0.3">
      <c r="A13" s="34" t="s">
        <v>8</v>
      </c>
      <c r="B13" s="55"/>
      <c r="C13" s="12" t="str">
        <f t="shared" si="0"/>
        <v/>
      </c>
      <c r="D13" s="65"/>
    </row>
    <row r="14" spans="1:9" ht="31.2" x14ac:dyDescent="0.3">
      <c r="A14" s="34" t="s">
        <v>9</v>
      </c>
      <c r="B14" s="55"/>
      <c r="C14" s="12" t="str">
        <f t="shared" si="0"/>
        <v/>
      </c>
      <c r="D14" s="65"/>
    </row>
    <row r="15" spans="1:9" ht="31.2" x14ac:dyDescent="0.3">
      <c r="A15" s="34" t="s">
        <v>63</v>
      </c>
      <c r="B15" s="55"/>
      <c r="C15" s="12" t="str">
        <f t="shared" si="0"/>
        <v/>
      </c>
      <c r="D15" s="65"/>
    </row>
    <row r="16" spans="1:9" ht="21.6" customHeight="1" x14ac:dyDescent="0.3">
      <c r="A16" s="85" t="s">
        <v>10</v>
      </c>
      <c r="B16" s="86"/>
      <c r="C16" s="89" t="s">
        <v>37</v>
      </c>
      <c r="D16" s="89" t="str">
        <f>IF(COUNTIF(B6:B15,"Not Met")&gt;0,"Not Met",IF(COUNTIF(B6:B15,"Detrimental")&gt;0,"Not Met",IF(COUNTIF(B6:B15,"Met")&gt;0,"Met",IF(COUNTIF(B6:B15,"N/A")&gt;0,"N/A",""""))))</f>
        <v>"</v>
      </c>
    </row>
    <row r="17" spans="1:4" ht="9.6" customHeight="1" x14ac:dyDescent="0.3">
      <c r="A17" s="87"/>
      <c r="B17" s="88"/>
      <c r="C17" s="89"/>
      <c r="D17" s="89"/>
    </row>
    <row r="18" spans="1:4" ht="51" customHeight="1" x14ac:dyDescent="0.3">
      <c r="A18" s="25" t="s">
        <v>70</v>
      </c>
      <c r="B18" s="53" t="s">
        <v>39</v>
      </c>
      <c r="C18" s="24" t="s">
        <v>54</v>
      </c>
      <c r="D18" s="53" t="s">
        <v>3</v>
      </c>
    </row>
    <row r="19" spans="1:4" ht="15.6" x14ac:dyDescent="0.3">
      <c r="A19" s="25" t="s">
        <v>11</v>
      </c>
      <c r="B19" s="54"/>
      <c r="C19" s="26"/>
      <c r="D19" s="64"/>
    </row>
    <row r="20" spans="1:4" ht="31.2" x14ac:dyDescent="0.3">
      <c r="A20" s="28" t="s">
        <v>161</v>
      </c>
      <c r="B20" s="90"/>
      <c r="C20" s="91" t="str">
        <f t="shared" ref="C20:C26" si="1">IF(B20="met",1,IF(OR(B20="not met",B20="detrimental"),0,IF(B20="N/A","N/A","")))</f>
        <v/>
      </c>
      <c r="D20" s="92"/>
    </row>
    <row r="21" spans="1:4" ht="15.6" x14ac:dyDescent="0.3">
      <c r="A21" s="31" t="s">
        <v>64</v>
      </c>
      <c r="B21" s="90"/>
      <c r="C21" s="91" t="str">
        <f t="shared" si="1"/>
        <v/>
      </c>
      <c r="D21" s="92"/>
    </row>
    <row r="22" spans="1:4" ht="15.6" x14ac:dyDescent="0.3">
      <c r="A22" s="31" t="s">
        <v>65</v>
      </c>
      <c r="B22" s="90"/>
      <c r="C22" s="91" t="str">
        <f t="shared" si="1"/>
        <v/>
      </c>
      <c r="D22" s="92"/>
    </row>
    <row r="23" spans="1:4" ht="15.6" x14ac:dyDescent="0.3">
      <c r="A23" s="31" t="s">
        <v>66</v>
      </c>
      <c r="B23" s="90"/>
      <c r="C23" s="91" t="str">
        <f t="shared" si="1"/>
        <v/>
      </c>
      <c r="D23" s="92"/>
    </row>
    <row r="24" spans="1:4" ht="15.6" x14ac:dyDescent="0.3">
      <c r="A24" s="31" t="s">
        <v>67</v>
      </c>
      <c r="B24" s="90"/>
      <c r="C24" s="91" t="str">
        <f t="shared" si="1"/>
        <v/>
      </c>
      <c r="D24" s="92"/>
    </row>
    <row r="25" spans="1:4" ht="15.6" x14ac:dyDescent="0.3">
      <c r="A25" s="31" t="s">
        <v>68</v>
      </c>
      <c r="B25" s="90"/>
      <c r="C25" s="91" t="str">
        <f t="shared" si="1"/>
        <v/>
      </c>
      <c r="D25" s="92"/>
    </row>
    <row r="26" spans="1:4" ht="46.8" x14ac:dyDescent="0.3">
      <c r="A26" s="28" t="s">
        <v>12</v>
      </c>
      <c r="B26" s="90"/>
      <c r="C26" s="91" t="str">
        <f t="shared" si="1"/>
        <v/>
      </c>
      <c r="D26" s="92"/>
    </row>
    <row r="27" spans="1:4" ht="31.2" x14ac:dyDescent="0.3">
      <c r="A27" s="28" t="s">
        <v>124</v>
      </c>
      <c r="B27" s="55"/>
      <c r="C27" s="12" t="str">
        <f t="shared" ref="C27:C37" si="2">IF(B27="met",1,IF(OR(B27="not met",B27="detrimental"),0,IF(B27="N/A","N/A","")))</f>
        <v/>
      </c>
      <c r="D27" s="65"/>
    </row>
    <row r="28" spans="1:4" ht="46.8" x14ac:dyDescent="0.3">
      <c r="A28" s="28" t="s">
        <v>125</v>
      </c>
      <c r="B28" s="55"/>
      <c r="C28" s="12" t="str">
        <f t="shared" si="2"/>
        <v/>
      </c>
      <c r="D28" s="65"/>
    </row>
    <row r="29" spans="1:4" ht="31.2" x14ac:dyDescent="0.3">
      <c r="A29" s="28" t="s">
        <v>126</v>
      </c>
      <c r="B29" s="55"/>
      <c r="C29" s="12" t="str">
        <f t="shared" si="2"/>
        <v/>
      </c>
      <c r="D29" s="65"/>
    </row>
    <row r="30" spans="1:4" ht="15.6" x14ac:dyDescent="0.3">
      <c r="A30" s="28" t="s">
        <v>127</v>
      </c>
      <c r="B30" s="55"/>
      <c r="C30" s="12" t="str">
        <f t="shared" si="2"/>
        <v/>
      </c>
      <c r="D30" s="65"/>
    </row>
    <row r="31" spans="1:4" ht="31.2" x14ac:dyDescent="0.3">
      <c r="A31" s="28" t="s">
        <v>128</v>
      </c>
      <c r="B31" s="55"/>
      <c r="C31" s="12" t="str">
        <f t="shared" si="2"/>
        <v/>
      </c>
      <c r="D31" s="65"/>
    </row>
    <row r="32" spans="1:4" ht="15.6" x14ac:dyDescent="0.3">
      <c r="A32" s="28" t="s">
        <v>129</v>
      </c>
      <c r="B32" s="55"/>
      <c r="C32" s="12" t="str">
        <f t="shared" si="2"/>
        <v/>
      </c>
      <c r="D32" s="65"/>
    </row>
    <row r="33" spans="1:4" ht="46.8" x14ac:dyDescent="0.3">
      <c r="A33" s="28" t="s">
        <v>13</v>
      </c>
      <c r="B33" s="55"/>
      <c r="C33" s="12" t="str">
        <f t="shared" si="2"/>
        <v/>
      </c>
      <c r="D33" s="65"/>
    </row>
    <row r="34" spans="1:4" ht="31.2" x14ac:dyDescent="0.3">
      <c r="A34" s="28" t="s">
        <v>14</v>
      </c>
      <c r="B34" s="55"/>
      <c r="C34" s="12" t="str">
        <f t="shared" si="2"/>
        <v/>
      </c>
      <c r="D34" s="65"/>
    </row>
    <row r="35" spans="1:4" ht="93.6" x14ac:dyDescent="0.3">
      <c r="A35" s="28" t="s">
        <v>86</v>
      </c>
      <c r="B35" s="55"/>
      <c r="C35" s="12" t="str">
        <f t="shared" si="2"/>
        <v/>
      </c>
      <c r="D35" s="65"/>
    </row>
    <row r="36" spans="1:4" ht="62.4" x14ac:dyDescent="0.3">
      <c r="A36" s="28" t="s">
        <v>42</v>
      </c>
      <c r="B36" s="55"/>
      <c r="C36" s="12" t="str">
        <f t="shared" si="2"/>
        <v/>
      </c>
      <c r="D36" s="65"/>
    </row>
    <row r="37" spans="1:4" ht="46.8" x14ac:dyDescent="0.3">
      <c r="A37" s="28" t="s">
        <v>43</v>
      </c>
      <c r="B37" s="55"/>
      <c r="C37" s="12" t="str">
        <f t="shared" si="2"/>
        <v/>
      </c>
      <c r="D37" s="65"/>
    </row>
    <row r="38" spans="1:4" ht="15.6" x14ac:dyDescent="0.3">
      <c r="A38" s="29" t="s">
        <v>16</v>
      </c>
      <c r="B38" s="56"/>
      <c r="C38" s="30"/>
      <c r="D38" s="66"/>
    </row>
    <row r="39" spans="1:4" ht="31.2" x14ac:dyDescent="0.3">
      <c r="A39" s="33" t="s">
        <v>44</v>
      </c>
      <c r="B39" s="57"/>
      <c r="C39" s="37" t="str">
        <f>IF(B39="met",1,IF(OR(B39="not met",B39="detrimental"),0,IF(B39="N/A","N/A","")))</f>
        <v/>
      </c>
      <c r="D39" s="67"/>
    </row>
    <row r="40" spans="1:4" ht="15.6" x14ac:dyDescent="0.3">
      <c r="A40" s="85" t="s">
        <v>10</v>
      </c>
      <c r="B40" s="86"/>
      <c r="C40" s="35" t="str">
        <f>IF((COUNTIF(C20:C39,0)+COUNTIF(C20:C39,1))=0,"",SUM(C39,C20:C39))</f>
        <v/>
      </c>
      <c r="D40" s="89" t="str">
        <f>IF(COUNTIF(B20:B39,"Not Met")&gt;0,"Not Met",IF(COUNTIF(B20:B39,"Detrimental")&gt;0,"Not Met",IF(COUNTIF(B20:B39,"Met")&gt;0,"Met",IF(COUNTIF(B20:B39,"N/A")&gt;0,"N/A",""""))))</f>
        <v>"</v>
      </c>
    </row>
    <row r="41" spans="1:4" ht="15.6" x14ac:dyDescent="0.3">
      <c r="A41" s="87"/>
      <c r="B41" s="88"/>
      <c r="C41" s="36" t="str">
        <f>IFERROR(C40/(COUNTIF(C20:C39,0)+COUNTIF(C20:C39,1)),"")</f>
        <v/>
      </c>
      <c r="D41" s="89"/>
    </row>
    <row r="42" spans="1:4" ht="45" customHeight="1" x14ac:dyDescent="0.3">
      <c r="A42" s="25" t="s">
        <v>56</v>
      </c>
      <c r="B42" s="53" t="s">
        <v>39</v>
      </c>
      <c r="C42" s="21" t="s">
        <v>54</v>
      </c>
      <c r="D42" s="53" t="s">
        <v>3</v>
      </c>
    </row>
    <row r="43" spans="1:4" ht="15.6" x14ac:dyDescent="0.3">
      <c r="A43" s="25" t="s">
        <v>11</v>
      </c>
      <c r="B43" s="54"/>
      <c r="C43" s="26"/>
      <c r="D43" s="64"/>
    </row>
    <row r="44" spans="1:4" ht="62.4" x14ac:dyDescent="0.3">
      <c r="A44" s="28" t="s">
        <v>45</v>
      </c>
      <c r="B44" s="55"/>
      <c r="C44" s="12" t="str">
        <f>IF(B44="met",1,IF(OR(B44="not met",B44="detrimental"),0,IF(B44="N/A","N/A","")))</f>
        <v/>
      </c>
      <c r="D44" s="65"/>
    </row>
    <row r="45" spans="1:4" ht="46.8" x14ac:dyDescent="0.3">
      <c r="A45" s="28" t="s">
        <v>179</v>
      </c>
      <c r="B45" s="55"/>
      <c r="C45" s="44" t="str">
        <f>IF(B45="met",1,IF(OR(B45="not met",B45="detrimental"),0,IF(B45="N/A","N/A","")))</f>
        <v/>
      </c>
      <c r="D45" s="67"/>
    </row>
    <row r="46" spans="1:4" ht="31.2" x14ac:dyDescent="0.3">
      <c r="A46" s="28" t="s">
        <v>180</v>
      </c>
      <c r="B46" s="55"/>
      <c r="C46" s="12" t="str">
        <f>IF(B46="met",1,IF(OR(B46="not met",B46="detrimental"),0,IF(B46="N/A","N/A","")))</f>
        <v/>
      </c>
      <c r="D46" s="65"/>
    </row>
    <row r="47" spans="1:4" ht="62.4" x14ac:dyDescent="0.3">
      <c r="A47" s="28" t="s">
        <v>181</v>
      </c>
      <c r="B47" s="55"/>
      <c r="C47" s="12" t="str">
        <f>IF(B47="met",1,IF(OR(B47="not met",B47="detrimental"),0,IF(B47="N/A","N/A","")))</f>
        <v/>
      </c>
      <c r="D47" s="65"/>
    </row>
    <row r="48" spans="1:4" ht="31.2" x14ac:dyDescent="0.3">
      <c r="A48" s="28" t="s">
        <v>97</v>
      </c>
      <c r="B48" s="55"/>
      <c r="C48" s="12" t="str">
        <f>IF(B48="met",1,IF(OR(B48="not met",B48="detrimental"),0,IF(B48="N/A","N/A","")))</f>
        <v/>
      </c>
      <c r="D48" s="65"/>
    </row>
    <row r="49" spans="1:4" ht="93.6" x14ac:dyDescent="0.3">
      <c r="A49" s="28" t="s">
        <v>182</v>
      </c>
      <c r="B49" s="57"/>
      <c r="C49" s="44" t="str">
        <f t="shared" ref="C49" si="3">IF(B49="met",1,IF(OR(B49="not met",B49="detrimental"),0,IF(B49="N/A","N/A","")))</f>
        <v/>
      </c>
      <c r="D49" s="67"/>
    </row>
    <row r="50" spans="1:4" ht="31.2" x14ac:dyDescent="0.3">
      <c r="A50" s="28" t="s">
        <v>183</v>
      </c>
      <c r="B50" s="55"/>
      <c r="C50" s="12" t="str">
        <f>IF(B50="met",1,IF(OR(B50="not met",B50="detrimental"),0,IF(B50="N/A","N/A","")))</f>
        <v/>
      </c>
      <c r="D50" s="65"/>
    </row>
    <row r="51" spans="1:4" ht="78" x14ac:dyDescent="0.3">
      <c r="A51" s="28" t="s">
        <v>184</v>
      </c>
      <c r="B51" s="55"/>
      <c r="C51" s="12" t="str">
        <f t="shared" ref="C51:C55" si="4">IF(B51="met",1,IF(OR(B51="not met",B51="detrimental"),0,IF(B51="N/A","N/A","")))</f>
        <v/>
      </c>
      <c r="D51" s="65"/>
    </row>
    <row r="52" spans="1:4" ht="31.2" x14ac:dyDescent="0.3">
      <c r="A52" s="28" t="s">
        <v>185</v>
      </c>
      <c r="B52" s="55"/>
      <c r="C52" s="12" t="str">
        <f t="shared" si="4"/>
        <v/>
      </c>
      <c r="D52" s="65"/>
    </row>
    <row r="53" spans="1:4" ht="31.2" x14ac:dyDescent="0.3">
      <c r="A53" s="28" t="s">
        <v>186</v>
      </c>
      <c r="B53" s="55"/>
      <c r="C53" s="12" t="str">
        <f t="shared" si="4"/>
        <v/>
      </c>
      <c r="D53" s="65"/>
    </row>
    <row r="54" spans="1:4" ht="46.8" x14ac:dyDescent="0.3">
      <c r="A54" s="28" t="s">
        <v>187</v>
      </c>
      <c r="B54" s="55"/>
      <c r="C54" s="12" t="str">
        <f t="shared" si="4"/>
        <v/>
      </c>
      <c r="D54" s="65"/>
    </row>
    <row r="55" spans="1:4" ht="46.8" x14ac:dyDescent="0.3">
      <c r="A55" s="28" t="s">
        <v>94</v>
      </c>
      <c r="B55" s="55"/>
      <c r="C55" s="12" t="str">
        <f t="shared" si="4"/>
        <v/>
      </c>
      <c r="D55" s="65"/>
    </row>
    <row r="56" spans="1:4" ht="46.8" x14ac:dyDescent="0.3">
      <c r="A56" s="81" t="s">
        <v>113</v>
      </c>
      <c r="B56" s="80"/>
      <c r="C56" s="79"/>
      <c r="D56" s="80"/>
    </row>
    <row r="57" spans="1:4" ht="15.6" x14ac:dyDescent="0.3">
      <c r="A57" s="28" t="s">
        <v>188</v>
      </c>
      <c r="B57" s="55"/>
      <c r="C57" s="12" t="str">
        <f t="shared" ref="C57:C61" si="5">IF(B57="met",1,IF(OR(B57="not met",B57="detrimental"),0,IF(B57="N/A","N/A","")))</f>
        <v/>
      </c>
      <c r="D57" s="65"/>
    </row>
    <row r="58" spans="1:4" ht="31.2" x14ac:dyDescent="0.3">
      <c r="A58" s="28" t="s">
        <v>189</v>
      </c>
      <c r="B58" s="55"/>
      <c r="C58" s="12" t="str">
        <f t="shared" si="5"/>
        <v/>
      </c>
      <c r="D58" s="65"/>
    </row>
    <row r="59" spans="1:4" ht="31.2" x14ac:dyDescent="0.3">
      <c r="A59" s="28" t="s">
        <v>190</v>
      </c>
      <c r="B59" s="55"/>
      <c r="C59" s="12" t="str">
        <f t="shared" si="5"/>
        <v/>
      </c>
      <c r="D59" s="65"/>
    </row>
    <row r="60" spans="1:4" ht="46.8" x14ac:dyDescent="0.3">
      <c r="A60" s="28" t="s">
        <v>191</v>
      </c>
      <c r="B60" s="55"/>
      <c r="C60" s="12" t="str">
        <f t="shared" si="5"/>
        <v/>
      </c>
      <c r="D60" s="65"/>
    </row>
    <row r="61" spans="1:4" ht="31.2" x14ac:dyDescent="0.3">
      <c r="A61" s="28" t="s">
        <v>46</v>
      </c>
      <c r="B61" s="55"/>
      <c r="C61" s="12" t="str">
        <f t="shared" si="5"/>
        <v/>
      </c>
      <c r="D61" s="65"/>
    </row>
    <row r="62" spans="1:4" ht="15.6" x14ac:dyDescent="0.3">
      <c r="A62" s="81" t="s">
        <v>123</v>
      </c>
      <c r="B62" s="78"/>
      <c r="C62" s="79"/>
      <c r="D62" s="80"/>
    </row>
    <row r="63" spans="1:4" ht="15.6" x14ac:dyDescent="0.3">
      <c r="A63" s="34" t="s">
        <v>192</v>
      </c>
      <c r="B63" s="55"/>
      <c r="C63" s="12" t="str">
        <f t="shared" ref="C63:C69" si="6">IF(B63="met",1,IF(OR(B63="not met",B63="detrimental"),0,IF(B63="N/A","N/A","")))</f>
        <v/>
      </c>
      <c r="D63" s="65"/>
    </row>
    <row r="64" spans="1:4" ht="15.6" x14ac:dyDescent="0.3">
      <c r="A64" s="34" t="s">
        <v>193</v>
      </c>
      <c r="B64" s="55"/>
      <c r="C64" s="12"/>
      <c r="D64" s="65"/>
    </row>
    <row r="65" spans="1:4" ht="31.2" x14ac:dyDescent="0.3">
      <c r="A65" s="34" t="s">
        <v>194</v>
      </c>
      <c r="B65" s="55"/>
      <c r="C65" s="12"/>
      <c r="D65" s="65"/>
    </row>
    <row r="66" spans="1:4" ht="46.8" x14ac:dyDescent="0.3">
      <c r="A66" s="34" t="s">
        <v>195</v>
      </c>
      <c r="B66" s="55"/>
      <c r="C66" s="12" t="str">
        <f t="shared" si="6"/>
        <v/>
      </c>
      <c r="D66" s="65"/>
    </row>
    <row r="67" spans="1:4" ht="15.6" x14ac:dyDescent="0.3">
      <c r="A67" s="34" t="s">
        <v>196</v>
      </c>
      <c r="B67" s="55"/>
      <c r="C67" s="12" t="str">
        <f t="shared" si="6"/>
        <v/>
      </c>
      <c r="D67" s="65"/>
    </row>
    <row r="68" spans="1:4" ht="15.6" x14ac:dyDescent="0.3">
      <c r="A68" s="34" t="s">
        <v>197</v>
      </c>
      <c r="B68" s="55"/>
      <c r="C68" s="12" t="str">
        <f t="shared" si="6"/>
        <v/>
      </c>
      <c r="D68" s="65"/>
    </row>
    <row r="69" spans="1:4" ht="15.6" x14ac:dyDescent="0.3">
      <c r="A69" s="34" t="s">
        <v>198</v>
      </c>
      <c r="B69" s="55"/>
      <c r="C69" s="12" t="str">
        <f t="shared" si="6"/>
        <v/>
      </c>
      <c r="D69" s="65"/>
    </row>
    <row r="70" spans="1:4" ht="62.4" x14ac:dyDescent="0.3">
      <c r="A70" s="28" t="s">
        <v>199</v>
      </c>
      <c r="B70" s="90"/>
      <c r="C70" s="91" t="str">
        <f t="shared" ref="C70:C88" si="7">IF(B70="met",1,IF(OR(B70="not met",B70="detrimental"),0,IF(B70="N/A","N/A","")))</f>
        <v/>
      </c>
      <c r="D70" s="92"/>
    </row>
    <row r="71" spans="1:4" ht="15.6" x14ac:dyDescent="0.3">
      <c r="A71" s="81" t="s">
        <v>143</v>
      </c>
      <c r="B71" s="90"/>
      <c r="C71" s="91" t="str">
        <f t="shared" si="7"/>
        <v/>
      </c>
      <c r="D71" s="92"/>
    </row>
    <row r="72" spans="1:4" ht="15.6" x14ac:dyDescent="0.3">
      <c r="A72" s="28" t="s">
        <v>200</v>
      </c>
      <c r="B72" s="55"/>
      <c r="C72" s="12" t="str">
        <f t="shared" si="7"/>
        <v/>
      </c>
      <c r="D72" s="65"/>
    </row>
    <row r="73" spans="1:4" ht="46.8" x14ac:dyDescent="0.3">
      <c r="A73" s="28" t="s">
        <v>201</v>
      </c>
      <c r="B73" s="55"/>
      <c r="C73" s="12" t="str">
        <f t="shared" si="7"/>
        <v/>
      </c>
      <c r="D73" s="65"/>
    </row>
    <row r="74" spans="1:4" ht="15.6" x14ac:dyDescent="0.3">
      <c r="A74" s="28" t="s">
        <v>202</v>
      </c>
      <c r="B74" s="55"/>
      <c r="C74" s="12" t="str">
        <f t="shared" si="7"/>
        <v/>
      </c>
      <c r="D74" s="65"/>
    </row>
    <row r="75" spans="1:4" ht="15.6" x14ac:dyDescent="0.3">
      <c r="A75" s="28" t="s">
        <v>203</v>
      </c>
      <c r="B75" s="55"/>
      <c r="C75" s="12" t="str">
        <f t="shared" si="7"/>
        <v/>
      </c>
      <c r="D75" s="65"/>
    </row>
    <row r="76" spans="1:4" ht="15.6" x14ac:dyDescent="0.3">
      <c r="A76" s="28" t="s">
        <v>204</v>
      </c>
      <c r="B76" s="55"/>
      <c r="C76" s="12" t="str">
        <f t="shared" si="7"/>
        <v/>
      </c>
      <c r="D76" s="65"/>
    </row>
    <row r="77" spans="1:4" ht="15.6" x14ac:dyDescent="0.3">
      <c r="A77" s="28" t="s">
        <v>205</v>
      </c>
      <c r="B77" s="55"/>
      <c r="C77" s="12" t="str">
        <f t="shared" si="7"/>
        <v/>
      </c>
      <c r="D77" s="65"/>
    </row>
    <row r="78" spans="1:4" ht="46.8" x14ac:dyDescent="0.3">
      <c r="A78" s="28" t="s">
        <v>206</v>
      </c>
      <c r="B78" s="55"/>
      <c r="C78" s="12" t="str">
        <f t="shared" si="7"/>
        <v/>
      </c>
      <c r="D78" s="65"/>
    </row>
    <row r="79" spans="1:4" ht="31.2" x14ac:dyDescent="0.3">
      <c r="A79" s="28" t="s">
        <v>47</v>
      </c>
      <c r="B79" s="55"/>
      <c r="C79" s="12"/>
      <c r="D79" s="65"/>
    </row>
    <row r="80" spans="1:4" ht="73.2" customHeight="1" x14ac:dyDescent="0.3">
      <c r="A80" s="84" t="s">
        <v>219</v>
      </c>
      <c r="B80" s="78"/>
      <c r="C80" s="79"/>
      <c r="D80" s="80"/>
    </row>
    <row r="81" spans="1:4" ht="43.2" x14ac:dyDescent="0.3">
      <c r="A81" s="82" t="s">
        <v>162</v>
      </c>
      <c r="B81" s="55"/>
      <c r="C81" s="12"/>
      <c r="D81" s="65"/>
    </row>
    <row r="82" spans="1:4" ht="28.8" x14ac:dyDescent="0.3">
      <c r="A82" s="82" t="s">
        <v>163</v>
      </c>
      <c r="B82" s="55"/>
      <c r="C82" s="12"/>
      <c r="D82" s="65"/>
    </row>
    <row r="83" spans="1:4" ht="15.6" x14ac:dyDescent="0.3">
      <c r="A83" s="82" t="s">
        <v>164</v>
      </c>
      <c r="B83" s="55"/>
      <c r="C83" s="12"/>
      <c r="D83" s="65"/>
    </row>
    <row r="84" spans="1:4" ht="28.8" x14ac:dyDescent="0.3">
      <c r="A84" s="82" t="s">
        <v>168</v>
      </c>
      <c r="B84" s="55"/>
      <c r="C84" s="12"/>
      <c r="D84" s="65"/>
    </row>
    <row r="85" spans="1:4" ht="28.8" x14ac:dyDescent="0.3">
      <c r="A85" s="82" t="s">
        <v>165</v>
      </c>
      <c r="B85" s="55"/>
      <c r="C85" s="12"/>
      <c r="D85" s="65"/>
    </row>
    <row r="86" spans="1:4" ht="15.6" x14ac:dyDescent="0.3">
      <c r="A86" s="82" t="s">
        <v>166</v>
      </c>
      <c r="B86" s="55"/>
      <c r="C86" s="12"/>
      <c r="D86" s="65"/>
    </row>
    <row r="87" spans="1:4" ht="43.2" x14ac:dyDescent="0.3">
      <c r="A87" s="82" t="s">
        <v>167</v>
      </c>
      <c r="B87" s="55"/>
      <c r="C87" s="12"/>
      <c r="D87" s="65"/>
    </row>
    <row r="88" spans="1:4" ht="33" customHeight="1" x14ac:dyDescent="0.3">
      <c r="A88" s="82" t="s">
        <v>218</v>
      </c>
      <c r="B88" s="55"/>
      <c r="C88" s="12" t="str">
        <f t="shared" si="7"/>
        <v/>
      </c>
      <c r="D88" s="65"/>
    </row>
    <row r="89" spans="1:4" ht="15.6" x14ac:dyDescent="0.3">
      <c r="A89" s="29" t="s">
        <v>16</v>
      </c>
      <c r="B89" s="56"/>
      <c r="C89" s="30"/>
      <c r="D89" s="66"/>
    </row>
    <row r="90" spans="1:4" ht="31.2" x14ac:dyDescent="0.3">
      <c r="A90" s="33" t="s">
        <v>211</v>
      </c>
      <c r="B90" s="57"/>
      <c r="C90" s="44" t="str">
        <f t="shared" ref="C90:C95" si="8">IF(B90="met",1,IF(OR(B90="not met",B90="detrimental"),0,IF(B90="N/A","N/A","")))</f>
        <v/>
      </c>
      <c r="D90" s="67"/>
    </row>
    <row r="91" spans="1:4" ht="124.8" x14ac:dyDescent="0.3">
      <c r="A91" s="33" t="s">
        <v>212</v>
      </c>
      <c r="B91" s="57"/>
      <c r="C91" s="44" t="str">
        <f t="shared" si="8"/>
        <v/>
      </c>
      <c r="D91" s="67"/>
    </row>
    <row r="92" spans="1:4" ht="62.4" x14ac:dyDescent="0.3">
      <c r="A92" s="33" t="s">
        <v>213</v>
      </c>
      <c r="B92" s="57"/>
      <c r="C92" s="44" t="str">
        <f t="shared" si="8"/>
        <v/>
      </c>
      <c r="D92" s="67"/>
    </row>
    <row r="93" spans="1:4" ht="78" x14ac:dyDescent="0.3">
      <c r="A93" s="33" t="s">
        <v>214</v>
      </c>
      <c r="B93" s="57"/>
      <c r="C93" s="44" t="str">
        <f t="shared" si="8"/>
        <v/>
      </c>
      <c r="D93" s="67"/>
    </row>
    <row r="94" spans="1:4" ht="62.4" x14ac:dyDescent="0.3">
      <c r="A94" s="33" t="s">
        <v>215</v>
      </c>
      <c r="B94" s="57"/>
      <c r="C94" s="44" t="str">
        <f t="shared" si="8"/>
        <v/>
      </c>
      <c r="D94" s="67"/>
    </row>
    <row r="95" spans="1:4" ht="46.8" x14ac:dyDescent="0.3">
      <c r="A95" s="33" t="s">
        <v>216</v>
      </c>
      <c r="B95" s="57"/>
      <c r="C95" s="74" t="str">
        <f t="shared" si="8"/>
        <v/>
      </c>
      <c r="D95" s="67"/>
    </row>
    <row r="96" spans="1:4" ht="15.6" x14ac:dyDescent="0.3">
      <c r="A96" s="85" t="s">
        <v>10</v>
      </c>
      <c r="B96" s="86"/>
      <c r="C96" s="35" t="str">
        <f>IF((COUNTIF(C44:C95,0)+COUNTIF(C44:C95,1))=0,"",SUM(C44:C95))</f>
        <v/>
      </c>
      <c r="D96" s="89" t="str">
        <f>IF(COUNTIF(B44:B95,"Not Met")&gt;0,"Not Met",IF(COUNTIF(B44:B95,"Detrimental")&gt;0,"Not Met",IF(COUNTIF(B44:B95,"Met")&gt;0,"Met",IF(COUNTIF(B44:B95,"N/A")&gt;0,"N/A",""""))))</f>
        <v>"</v>
      </c>
    </row>
    <row r="97" spans="1:4" ht="15.6" x14ac:dyDescent="0.3">
      <c r="A97" s="87"/>
      <c r="B97" s="88"/>
      <c r="C97" s="36" t="str">
        <f>IFERROR(C96/(COUNTIF(C44:C95,0)+COUNTIF(C44:C95,1)),"")</f>
        <v/>
      </c>
      <c r="D97" s="89"/>
    </row>
    <row r="98" spans="1:4" ht="31.5" customHeight="1" x14ac:dyDescent="0.3">
      <c r="A98" s="25" t="s">
        <v>48</v>
      </c>
      <c r="B98" s="53" t="s">
        <v>39</v>
      </c>
      <c r="C98" s="21" t="s">
        <v>54</v>
      </c>
      <c r="D98" s="53" t="s">
        <v>3</v>
      </c>
    </row>
    <row r="99" spans="1:4" ht="15.6" x14ac:dyDescent="0.3">
      <c r="A99" s="25" t="s">
        <v>11</v>
      </c>
      <c r="B99" s="54"/>
      <c r="C99" s="26"/>
      <c r="D99" s="64"/>
    </row>
    <row r="100" spans="1:4" ht="46.8" x14ac:dyDescent="0.3">
      <c r="A100" s="28" t="s">
        <v>49</v>
      </c>
      <c r="B100" s="76"/>
      <c r="C100" s="12" t="str">
        <f t="shared" ref="C100:C105" si="9">IF(B100="met",1,IF(OR(B100="not met",B100="detrimental"),0,IF(B100="N/A","N/A","")))</f>
        <v/>
      </c>
      <c r="D100" s="65"/>
    </row>
    <row r="101" spans="1:4" ht="62.4" x14ac:dyDescent="0.3">
      <c r="A101" s="28" t="s">
        <v>101</v>
      </c>
      <c r="B101" s="76"/>
      <c r="C101" s="12" t="str">
        <f t="shared" si="9"/>
        <v/>
      </c>
      <c r="D101" s="65"/>
    </row>
    <row r="102" spans="1:4" ht="171.6" x14ac:dyDescent="0.3">
      <c r="A102" s="28" t="s">
        <v>103</v>
      </c>
      <c r="B102" s="76"/>
      <c r="C102" s="12" t="str">
        <f t="shared" si="9"/>
        <v/>
      </c>
      <c r="D102" s="65"/>
    </row>
    <row r="103" spans="1:4" ht="78" x14ac:dyDescent="0.3">
      <c r="A103" s="28" t="s">
        <v>105</v>
      </c>
      <c r="B103" s="76"/>
      <c r="C103" s="12" t="str">
        <f t="shared" si="9"/>
        <v/>
      </c>
      <c r="D103" s="65"/>
    </row>
    <row r="104" spans="1:4" ht="78" x14ac:dyDescent="0.3">
      <c r="A104" s="28" t="s">
        <v>50</v>
      </c>
      <c r="B104" s="76"/>
      <c r="C104" s="12" t="str">
        <f t="shared" si="9"/>
        <v/>
      </c>
      <c r="D104" s="65"/>
    </row>
    <row r="105" spans="1:4" ht="31.2" x14ac:dyDescent="0.3">
      <c r="A105" s="28" t="s">
        <v>51</v>
      </c>
      <c r="B105" s="76"/>
      <c r="C105" s="12" t="str">
        <f t="shared" si="9"/>
        <v/>
      </c>
      <c r="D105" s="65"/>
    </row>
    <row r="106" spans="1:4" ht="15.6" x14ac:dyDescent="0.3">
      <c r="A106" s="29" t="s">
        <v>16</v>
      </c>
      <c r="B106" s="56"/>
      <c r="C106" s="30"/>
      <c r="D106" s="66"/>
    </row>
    <row r="107" spans="1:4" ht="15.6" x14ac:dyDescent="0.3">
      <c r="A107" s="33" t="s">
        <v>52</v>
      </c>
      <c r="B107" s="57"/>
      <c r="C107" s="44" t="str">
        <f t="shared" ref="C107:C108" si="10">IF(B107="met",1,IF(OR(B107="not met",B107="detrimental"),0,IF(B107="N/A","N/A","")))</f>
        <v/>
      </c>
      <c r="D107" s="67"/>
    </row>
    <row r="108" spans="1:4" ht="31.2" x14ac:dyDescent="0.3">
      <c r="A108" s="33" t="s">
        <v>53</v>
      </c>
      <c r="B108" s="57"/>
      <c r="C108" s="37" t="str">
        <f t="shared" si="10"/>
        <v/>
      </c>
      <c r="D108" s="67"/>
    </row>
    <row r="109" spans="1:4" ht="15.6" x14ac:dyDescent="0.3">
      <c r="A109" s="85" t="s">
        <v>10</v>
      </c>
      <c r="B109" s="86"/>
      <c r="C109" s="35" t="str">
        <f>IF((COUNTIF(C100:C108,0)+COUNTIF(C100:C108,1))=0,"",SUM(C100:C108))</f>
        <v/>
      </c>
      <c r="D109" s="89" t="str">
        <f>IF(COUNTIF(B100:B108,"Not Met")&gt;0,"Not Met",IF(COUNTIF(B100:B108,"Detrimental")&gt;0,"Not Met",IF(COUNTIF(B100:B108,"Met")&gt;0,"Met",IF(COUNTIF(B100:B108,"N/A")&gt;0,"N/A",""""))))</f>
        <v>"</v>
      </c>
    </row>
    <row r="110" spans="1:4" ht="15.6" x14ac:dyDescent="0.3">
      <c r="A110" s="87"/>
      <c r="B110" s="88"/>
      <c r="C110" s="36" t="str">
        <f>IFERROR(C109/(COUNTIF(C100:C108,0)+COUNTIF(C100:C108,1)),"")</f>
        <v/>
      </c>
      <c r="D110" s="89"/>
    </row>
    <row r="111" spans="1:4" ht="46.8" x14ac:dyDescent="0.3">
      <c r="A111" s="25" t="s">
        <v>57</v>
      </c>
      <c r="B111" s="53" t="s">
        <v>39</v>
      </c>
      <c r="C111" s="21" t="s">
        <v>54</v>
      </c>
      <c r="D111" s="53" t="s">
        <v>3</v>
      </c>
    </row>
    <row r="112" spans="1:4" ht="15.6" x14ac:dyDescent="0.3">
      <c r="A112" s="25" t="s">
        <v>11</v>
      </c>
      <c r="B112" s="54"/>
      <c r="C112" s="26"/>
      <c r="D112" s="64"/>
    </row>
    <row r="113" spans="1:5" ht="15.6" x14ac:dyDescent="0.3">
      <c r="A113" s="81" t="s">
        <v>108</v>
      </c>
      <c r="B113" s="80"/>
      <c r="C113" s="80"/>
      <c r="D113" s="80"/>
    </row>
    <row r="114" spans="1:5" ht="31.2" x14ac:dyDescent="0.3">
      <c r="A114" s="34" t="s">
        <v>207</v>
      </c>
      <c r="B114" s="57"/>
      <c r="C114" s="44" t="str">
        <f t="shared" ref="C114:C117" si="11">IF(B114="met",1,IF(OR(B114="not met",B114="detrimental"),0,IF(B114="N/A","N/A","")))</f>
        <v/>
      </c>
      <c r="D114" s="67"/>
    </row>
    <row r="115" spans="1:5" ht="46.8" x14ac:dyDescent="0.3">
      <c r="A115" s="34" t="s">
        <v>208</v>
      </c>
      <c r="B115" s="55"/>
      <c r="C115" s="12" t="str">
        <f t="shared" si="11"/>
        <v/>
      </c>
      <c r="D115" s="65"/>
    </row>
    <row r="116" spans="1:5" ht="31.2" x14ac:dyDescent="0.3">
      <c r="A116" s="34" t="s">
        <v>209</v>
      </c>
      <c r="B116" s="55"/>
      <c r="C116" s="12" t="str">
        <f t="shared" si="11"/>
        <v/>
      </c>
      <c r="D116" s="65"/>
    </row>
    <row r="117" spans="1:5" ht="93.6" x14ac:dyDescent="0.3">
      <c r="A117" s="34" t="s">
        <v>210</v>
      </c>
      <c r="B117" s="61"/>
      <c r="C117" s="12" t="str">
        <f t="shared" si="11"/>
        <v/>
      </c>
      <c r="D117" s="65"/>
    </row>
    <row r="118" spans="1:5" ht="15.6" x14ac:dyDescent="0.3">
      <c r="A118" s="85" t="s">
        <v>10</v>
      </c>
      <c r="B118" s="86"/>
      <c r="C118" s="75" t="str">
        <f>IF((COUNTIF(C113:C117,0)+COUNTIF(C113:C117,1))=0,"",SUM(C113:C117))</f>
        <v/>
      </c>
      <c r="D118" s="89" t="str">
        <f>IF(COUNTIF(B114:B117,"Not Met")&gt;0,"Not Met",IF(COUNTIF(B114:B117,"Detrimental")&gt;0,"Not Met",IF(COUNTIF(B114:B117,"Met")&gt;0,"Met",IF(COUNTIF(B114:B117,"N/A")&gt;0,"N/A",""""))))</f>
        <v>"</v>
      </c>
    </row>
    <row r="119" spans="1:5" ht="15.6" x14ac:dyDescent="0.3">
      <c r="A119" s="87"/>
      <c r="B119" s="88"/>
      <c r="C119" s="36" t="str">
        <f>IFERROR(C118/(COUNTIF(C114:C117,0)+COUNTIF(C114:C117,1)),"")</f>
        <v/>
      </c>
      <c r="D119" s="89"/>
    </row>
    <row r="120" spans="1:5" ht="15.6" x14ac:dyDescent="0.3">
      <c r="A120" s="40" t="s">
        <v>110</v>
      </c>
      <c r="B120" s="58" t="s">
        <v>119</v>
      </c>
      <c r="C120" s="42"/>
      <c r="D120" s="70"/>
    </row>
    <row r="121" spans="1:5" s="9" customFormat="1" ht="16.2" thickBot="1" x14ac:dyDescent="0.35">
      <c r="A121" s="22"/>
      <c r="B121" s="62"/>
      <c r="C121" s="22"/>
      <c r="D121" s="73"/>
      <c r="E121" s="10"/>
    </row>
    <row r="122" spans="1:5" ht="15.6" x14ac:dyDescent="0.3">
      <c r="A122" s="14" t="s">
        <v>0</v>
      </c>
      <c r="B122" s="46">
        <f>IF($B$125=0,"",COUNTIF($B$20:$B$117,A122))</f>
        <v>0</v>
      </c>
      <c r="C122" s="15"/>
      <c r="D122" s="72"/>
    </row>
    <row r="123" spans="1:5" ht="15.6" x14ac:dyDescent="0.3">
      <c r="A123" s="16" t="s">
        <v>1</v>
      </c>
      <c r="B123" s="47">
        <f>IF($B$125=0,"",COUNTIF($B$20:$B$117,A123))</f>
        <v>0</v>
      </c>
      <c r="C123" s="15"/>
      <c r="D123" s="72"/>
    </row>
    <row r="124" spans="1:5" ht="15.6" x14ac:dyDescent="0.3">
      <c r="A124" s="16" t="s">
        <v>58</v>
      </c>
      <c r="B124" s="47">
        <f>IF($B$125=0,"",COUNTIF($B$20:$B$117,A124))</f>
        <v>0</v>
      </c>
      <c r="C124" s="15"/>
      <c r="D124" s="72"/>
    </row>
    <row r="125" spans="1:5" ht="15.6" x14ac:dyDescent="0.3">
      <c r="A125" s="17" t="s">
        <v>40</v>
      </c>
      <c r="B125" s="48" t="str">
        <f>IF(COUNTIF($B$20:$B$117,A122)+COUNTIF($B$20:$B$117,A123)+COUNTIF($B$20:$B$117,A124)=0,"",COUNTIF($B$20:$B$117,A122)+COUNTIF($B$20:$B$117,A123)+COUNTIF($B$20:$B$117,A124))</f>
        <v/>
      </c>
      <c r="C125" s="15"/>
      <c r="D125" s="72"/>
    </row>
    <row r="126" spans="1:5" ht="15.6" x14ac:dyDescent="0.3">
      <c r="A126" s="18" t="s">
        <v>41</v>
      </c>
      <c r="B126" s="49" t="str">
        <f>IFERROR(B122/B125,"")</f>
        <v/>
      </c>
      <c r="C126" s="19"/>
      <c r="D126" s="71"/>
    </row>
    <row r="127" spans="1:5" ht="15.6" x14ac:dyDescent="0.3">
      <c r="A127" s="41" t="s">
        <v>111</v>
      </c>
      <c r="B127" s="50">
        <f>IF(B120="Yes",-0.2,IF(OR(B120="no"),D1241,IF(B120="NA","NA","")))</f>
        <v>-0.2</v>
      </c>
      <c r="C127" s="19"/>
      <c r="D127" s="71"/>
    </row>
    <row r="128" spans="1:5" ht="16.2" thickBot="1" x14ac:dyDescent="0.35">
      <c r="A128" s="20" t="s">
        <v>59</v>
      </c>
      <c r="B128" s="51" t="e">
        <f>IF(B126&gt;0,IF(B124&gt;0,0,(B126+B127)),"")</f>
        <v>#VALUE!</v>
      </c>
      <c r="C128" s="45"/>
      <c r="D128" s="59"/>
    </row>
    <row r="129" spans="1:4" ht="15.6" x14ac:dyDescent="0.3">
      <c r="A129" s="13"/>
      <c r="B129" s="59"/>
      <c r="C129" s="45"/>
      <c r="D129" s="59"/>
    </row>
    <row r="130" spans="1:4" ht="15.6" x14ac:dyDescent="0.3">
      <c r="A130" s="93"/>
      <c r="B130" s="59"/>
      <c r="C130" s="45"/>
      <c r="D130" s="59"/>
    </row>
    <row r="131" spans="1:4" ht="15.6" x14ac:dyDescent="0.3">
      <c r="A131" s="93"/>
      <c r="B131" s="59"/>
      <c r="C131" s="45"/>
      <c r="D131" s="59"/>
    </row>
    <row r="132" spans="1:4" ht="15.6" x14ac:dyDescent="0.3">
      <c r="A132" s="93"/>
      <c r="B132" s="59"/>
      <c r="C132" s="45"/>
      <c r="D132" s="59"/>
    </row>
    <row r="133" spans="1:4" ht="15.6" x14ac:dyDescent="0.3">
      <c r="A133" s="93"/>
      <c r="B133" s="59"/>
      <c r="C133" s="45"/>
      <c r="D133" s="59"/>
    </row>
    <row r="134" spans="1:4" ht="15.6" x14ac:dyDescent="0.3">
      <c r="A134" s="93"/>
      <c r="B134" s="59"/>
      <c r="C134" s="45"/>
      <c r="D134" s="59"/>
    </row>
    <row r="135" spans="1:4" ht="15.6" x14ac:dyDescent="0.3">
      <c r="A135" s="93"/>
      <c r="B135" s="59"/>
      <c r="C135" s="45"/>
      <c r="D135" s="59"/>
    </row>
    <row r="136" spans="1:4" ht="15.6" x14ac:dyDescent="0.3">
      <c r="A136" s="93"/>
      <c r="B136" s="59"/>
      <c r="C136" s="45"/>
      <c r="D136" s="59"/>
    </row>
    <row r="137" spans="1:4" ht="15.6" x14ac:dyDescent="0.3">
      <c r="A137" s="13"/>
      <c r="B137" s="59"/>
      <c r="C137" s="45"/>
      <c r="D137" s="59"/>
    </row>
    <row r="138" spans="1:4" ht="15.6" x14ac:dyDescent="0.3">
      <c r="A138" s="12" t="s">
        <v>118</v>
      </c>
      <c r="B138" s="77">
        <f>SUM(B122:B124)</f>
        <v>0</v>
      </c>
      <c r="C138" s="45"/>
      <c r="D138" s="59"/>
    </row>
    <row r="139" spans="1:4" ht="15.6" x14ac:dyDescent="0.3">
      <c r="A139" s="55" t="s">
        <v>38</v>
      </c>
      <c r="B139" s="47">
        <f>IF($B$125=0,"",COUNTIF($B$20:$B$117,A139))</f>
        <v>0</v>
      </c>
      <c r="C139" s="45"/>
      <c r="D139" s="59"/>
    </row>
    <row r="140" spans="1:4" ht="15.6" x14ac:dyDescent="0.3">
      <c r="A140" s="12" t="s">
        <v>120</v>
      </c>
      <c r="B140" s="12">
        <f>B138+B139</f>
        <v>0</v>
      </c>
      <c r="C140" s="45"/>
      <c r="D140" s="59"/>
    </row>
  </sheetData>
  <sheetProtection selectLockedCells="1"/>
  <mergeCells count="18">
    <mergeCell ref="A16:B17"/>
    <mergeCell ref="A40:B41"/>
    <mergeCell ref="A130:A136"/>
    <mergeCell ref="B70:B71"/>
    <mergeCell ref="C70:C71"/>
    <mergeCell ref="B20:B26"/>
    <mergeCell ref="C20:C26"/>
    <mergeCell ref="D20:D26"/>
    <mergeCell ref="D70:D71"/>
    <mergeCell ref="D16:D17"/>
    <mergeCell ref="D40:D41"/>
    <mergeCell ref="C16:C17"/>
    <mergeCell ref="D118:D119"/>
    <mergeCell ref="D96:D97"/>
    <mergeCell ref="D109:D110"/>
    <mergeCell ref="A96:B97"/>
    <mergeCell ref="A109:B110"/>
    <mergeCell ref="A118:B119"/>
  </mergeCells>
  <conditionalFormatting sqref="B114:B117">
    <cfRule type="containsBlanks" dxfId="9" priority="11">
      <formula>LEN(TRIM(B114))=0</formula>
    </cfRule>
  </conditionalFormatting>
  <conditionalFormatting sqref="B107:B108">
    <cfRule type="containsBlanks" dxfId="8" priority="10">
      <formula>LEN(TRIM(B107))=0</formula>
    </cfRule>
  </conditionalFormatting>
  <conditionalFormatting sqref="B44:B55 B90:B95 B57:B61 B63:B79 B81:B88">
    <cfRule type="containsBlanks" dxfId="7" priority="8">
      <formula>LEN(TRIM(B44))=0</formula>
    </cfRule>
  </conditionalFormatting>
  <conditionalFormatting sqref="B27:B37 B39">
    <cfRule type="containsBlanks" dxfId="6" priority="7">
      <formula>LEN(TRIM(B27))=0</formula>
    </cfRule>
  </conditionalFormatting>
  <conditionalFormatting sqref="B6:B15">
    <cfRule type="containsBlanks" dxfId="5" priority="6">
      <formula>LEN(TRIM(B6))=0</formula>
    </cfRule>
  </conditionalFormatting>
  <conditionalFormatting sqref="B20:B26">
    <cfRule type="containsBlanks" dxfId="4" priority="5">
      <formula>LEN(TRIM(B20))=0</formula>
    </cfRule>
  </conditionalFormatting>
  <conditionalFormatting sqref="B100:B103">
    <cfRule type="containsBlanks" dxfId="3" priority="4">
      <formula>LEN(TRIM(B100))=0</formula>
    </cfRule>
  </conditionalFormatting>
  <conditionalFormatting sqref="B104:B105">
    <cfRule type="containsBlanks" dxfId="2" priority="3">
      <formula>LEN(TRIM(B104))=0</formula>
    </cfRule>
  </conditionalFormatting>
  <conditionalFormatting sqref="B140">
    <cfRule type="expression" dxfId="1" priority="2">
      <formula>$B$140&lt;62</formula>
    </cfRule>
  </conditionalFormatting>
  <conditionalFormatting sqref="D6:D117">
    <cfRule type="expression" dxfId="0" priority="1">
      <formula>AND(D6="",B6="Not Met")</formula>
    </cfRule>
  </conditionalFormatting>
  <dataValidations count="2">
    <dataValidation type="list" allowBlank="1" showInputMessage="1" showErrorMessage="1" sqref="B107:B108 A139 B90:B95 B100:B105 B57:B61 B6:B15 B20:B37 B39 B44:B55 B114:B117 B63:B79 B81:B88" xr:uid="{B64C9CD4-0D3D-4524-B393-B9F113582482}">
      <formula1>$H$4:$H$8</formula1>
    </dataValidation>
    <dataValidation type="list" allowBlank="1" showInputMessage="1" showErrorMessage="1" sqref="B120" xr:uid="{4E881ED7-CDCC-451B-A025-568F9DBDAABD}">
      <formula1>"YES, NO"</formula1>
    </dataValidation>
  </dataValidations>
  <pageMargins left="0.7" right="0.7" top="1.0506818181818183" bottom="0.75" header="0.3" footer="0.3"/>
  <pageSetup paperSize="9" scale="67" fitToHeight="0" orientation="landscape" r:id="rId1"/>
  <headerFooter>
    <oddHeader xml:space="preserve">&amp;LORGANISATION NAME INDIVIDUAL REPORT MONTH YEAR 
ADVISER: Name of Adviser 
FILE REFERENCE: Insert File Reference
&amp;R
</oddHeader>
  </headerFooter>
  <drawing r:id="rId2"/>
  <legacyDrawing r:id="rId3"/>
  <oleObjects>
    <mc:AlternateContent xmlns:mc="http://schemas.openxmlformats.org/markup-compatibility/2006">
      <mc:Choice Requires="x14">
        <oleObject progId="Word.Document.8" dvAspect="DVASPECT_ICON" shapeId="2049" r:id="rId4">
          <objectPr locked="0" defaultSize="0" r:id="rId5">
            <anchor moveWithCells="1">
              <from>
                <xdr:col>0</xdr:col>
                <xdr:colOff>1516380</xdr:colOff>
                <xdr:row>130</xdr:row>
                <xdr:rowOff>22860</xdr:rowOff>
              </from>
              <to>
                <xdr:col>0</xdr:col>
                <xdr:colOff>2430780</xdr:colOff>
                <xdr:row>134</xdr:row>
                <xdr:rowOff>22860</xdr:rowOff>
              </to>
            </anchor>
          </objectPr>
        </oleObject>
      </mc:Choice>
      <mc:Fallback>
        <oleObject progId="Word.Document.8" dvAspect="DVASPECT_ICON"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SecurityGroups xmlns="f6b14013-6159-4d09-a6a6-8a18a7a1bb7a" xsi:nil="true"/>
    <MigrationWizIdPermissions xmlns="f6b14013-6159-4d09-a6a6-8a18a7a1bb7a" xsi:nil="true"/>
    <MigrationWizIdDocumentLibraryPermissions xmlns="f6b14013-6159-4d09-a6a6-8a18a7a1bb7a" xsi:nil="true"/>
    <MigrationWizIdPermissionLevels xmlns="f6b14013-6159-4d09-a6a6-8a18a7a1bb7a" xsi:nil="true"/>
    <MigrationWizId xmlns="f6b14013-6159-4d09-a6a6-8a18a7a1bb7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FEACB9C18E4E4596E05C8453BFC8C9" ma:contentTypeVersion="17" ma:contentTypeDescription="Create a new document." ma:contentTypeScope="" ma:versionID="bbca4c42f76d6f356a4c104ba2d18b9c">
  <xsd:schema xmlns:xsd="http://www.w3.org/2001/XMLSchema" xmlns:xs="http://www.w3.org/2001/XMLSchema" xmlns:p="http://schemas.microsoft.com/office/2006/metadata/properties" xmlns:ns2="f6b14013-6159-4d09-a6a6-8a18a7a1bb7a" xmlns:ns3="e31f043f-7b16-4b95-8fea-5bfc8e1738da" targetNamespace="http://schemas.microsoft.com/office/2006/metadata/properties" ma:root="true" ma:fieldsID="5c2f1b0aba4dbf2f65a131702d835a59" ns2:_="" ns3:_="">
    <xsd:import namespace="f6b14013-6159-4d09-a6a6-8a18a7a1bb7a"/>
    <xsd:import namespace="e31f043f-7b16-4b95-8fea-5bfc8e1738da"/>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b14013-6159-4d09-a6a6-8a18a7a1bb7a"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description="Document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description="Document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1f043f-7b16-4b95-8fea-5bfc8e1738da"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B7CF87-9B62-4FAB-9324-47F4B7401F5C}">
  <ds:schemaRefs>
    <ds:schemaRef ds:uri="http://schemas.microsoft.com/sharepoint/v3/contenttype/forms"/>
  </ds:schemaRefs>
</ds:datastoreItem>
</file>

<file path=customXml/itemProps2.xml><?xml version="1.0" encoding="utf-8"?>
<ds:datastoreItem xmlns:ds="http://schemas.openxmlformats.org/officeDocument/2006/customXml" ds:itemID="{B6535EC1-8C59-4FA4-9FD5-3DF6430DEF69}">
  <ds:schemaRefs>
    <ds:schemaRef ds:uri="http://purl.org/dc/elements/1.1/"/>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e31f043f-7b16-4b95-8fea-5bfc8e1738da"/>
    <ds:schemaRef ds:uri="f6b14013-6159-4d09-a6a6-8a18a7a1bb7a"/>
    <ds:schemaRef ds:uri="http://www.w3.org/XML/1998/namespace"/>
    <ds:schemaRef ds:uri="http://purl.org/dc/terms/"/>
  </ds:schemaRefs>
</ds:datastoreItem>
</file>

<file path=customXml/itemProps3.xml><?xml version="1.0" encoding="utf-8"?>
<ds:datastoreItem xmlns:ds="http://schemas.openxmlformats.org/officeDocument/2006/customXml" ds:itemID="{FD6A0143-4679-4223-B534-F8D9F1C18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b14013-6159-4d09-a6a6-8a18a7a1bb7a"/>
    <ds:schemaRef ds:uri="e31f043f-7b16-4b95-8fea-5bfc8e173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Casework</vt:lpstr>
      <vt:lpstr>Advice Only</vt:lpstr>
      <vt:lpstr>Casework!Print_Area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Bunn</dc:creator>
  <cp:lastModifiedBy>Philip Monk</cp:lastModifiedBy>
  <cp:lastPrinted>2021-03-26T13:31:58Z</cp:lastPrinted>
  <dcterms:created xsi:type="dcterms:W3CDTF">2019-08-20T16:40:44Z</dcterms:created>
  <dcterms:modified xsi:type="dcterms:W3CDTF">2021-03-29T14:35:10Z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0x01010038FEACB9C18E4E4596E05C8453BFC8C9</vt:lpwstr>
  </property>
</Properties>
</file>